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A:\Internet\www\heiermann\extern\elektromob\"/>
    </mc:Choice>
  </mc:AlternateContent>
  <xr:revisionPtr revIDLastSave="0" documentId="13_ncr:1_{69D5AE07-9E1C-49F2-B4EC-46E22D0297BE}" xr6:coauthVersionLast="47" xr6:coauthVersionMax="47" xr10:uidLastSave="{00000000-0000-0000-0000-000000000000}"/>
  <bookViews>
    <workbookView xWindow="28680" yWindow="-120" windowWidth="29040" windowHeight="16440" activeTab="2" xr2:uid="{00000000-000D-0000-FFFF-FFFF00000000}"/>
  </bookViews>
  <sheets>
    <sheet name="Tabelle1" sheetId="1" r:id="rId1"/>
    <sheet name="Tabelle1 (2)" sheetId="2" r:id="rId2"/>
    <sheet name="Tabelle1 (3)" sheetId="3" r:id="rId3"/>
  </sheets>
  <definedNames>
    <definedName name="_xlnm._FilterDatabase" localSheetId="2" hidden="1">'Tabelle1 (3)'!$B$8:$T$44</definedName>
    <definedName name="_xlnm.Print_Area" localSheetId="1">'Tabelle1 (2)'!$A$1:$R$46</definedName>
    <definedName name="_xlnm.Print_Area" localSheetId="2">'Tabelle1 (3)'!$A$1:$R$45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8" i="3" l="1"/>
  <c r="Q37" i="3"/>
  <c r="Q36" i="3"/>
  <c r="Q35" i="3"/>
  <c r="Q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44" i="3"/>
  <c r="Q43" i="3"/>
  <c r="Q42" i="3"/>
  <c r="Q41" i="3"/>
  <c r="Q40" i="3"/>
  <c r="Q39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O4" i="3" s="1"/>
  <c r="P4" i="3"/>
  <c r="D6" i="3" s="1"/>
  <c r="O30" i="3"/>
  <c r="N30" i="3"/>
  <c r="M30" i="3"/>
  <c r="L30" i="3"/>
  <c r="K30" i="3"/>
  <c r="J30" i="3"/>
  <c r="I30" i="3"/>
  <c r="H30" i="3"/>
  <c r="G30" i="3"/>
  <c r="F30" i="3"/>
  <c r="E30" i="3"/>
  <c r="D30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C30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O9" i="3"/>
  <c r="N9" i="3"/>
  <c r="M9" i="3"/>
  <c r="L9" i="3"/>
  <c r="K9" i="3"/>
  <c r="J9" i="3"/>
  <c r="I9" i="3"/>
  <c r="H9" i="3"/>
  <c r="G9" i="3"/>
  <c r="F9" i="3"/>
  <c r="E9" i="3"/>
  <c r="D9" i="3"/>
  <c r="D4" i="3" s="1"/>
  <c r="C9" i="3"/>
  <c r="J3" i="2"/>
  <c r="C16" i="2"/>
  <c r="C30" i="2"/>
  <c r="C36" i="2"/>
  <c r="C26" i="2"/>
  <c r="C21" i="2"/>
  <c r="C10" i="2"/>
  <c r="O30" i="2"/>
  <c r="N30" i="2"/>
  <c r="M30" i="2"/>
  <c r="L30" i="2"/>
  <c r="K30" i="2"/>
  <c r="J30" i="2"/>
  <c r="I30" i="2"/>
  <c r="H30" i="2"/>
  <c r="G30" i="2"/>
  <c r="F30" i="2"/>
  <c r="E30" i="2"/>
  <c r="D30" i="2"/>
  <c r="O36" i="2"/>
  <c r="N36" i="2"/>
  <c r="M36" i="2"/>
  <c r="L36" i="2"/>
  <c r="K36" i="2"/>
  <c r="J36" i="2"/>
  <c r="I36" i="2"/>
  <c r="H36" i="2"/>
  <c r="G36" i="2"/>
  <c r="F36" i="2"/>
  <c r="E36" i="2"/>
  <c r="D36" i="2"/>
  <c r="O26" i="2"/>
  <c r="N26" i="2"/>
  <c r="M26" i="2"/>
  <c r="L26" i="2"/>
  <c r="K26" i="2"/>
  <c r="J26" i="2"/>
  <c r="I26" i="2"/>
  <c r="H26" i="2"/>
  <c r="G26" i="2"/>
  <c r="F26" i="2"/>
  <c r="E26" i="2"/>
  <c r="D26" i="2"/>
  <c r="O21" i="2"/>
  <c r="N21" i="2"/>
  <c r="M21" i="2"/>
  <c r="L21" i="2"/>
  <c r="K21" i="2"/>
  <c r="J21" i="2"/>
  <c r="I21" i="2"/>
  <c r="H21" i="2"/>
  <c r="G21" i="2"/>
  <c r="F21" i="2"/>
  <c r="E21" i="2"/>
  <c r="D21" i="2"/>
  <c r="O16" i="2"/>
  <c r="O3" i="2" s="1"/>
  <c r="N16" i="2"/>
  <c r="M16" i="2"/>
  <c r="L16" i="2"/>
  <c r="K16" i="2"/>
  <c r="J16" i="2"/>
  <c r="I16" i="2"/>
  <c r="H16" i="2"/>
  <c r="G16" i="2"/>
  <c r="G3" i="2" s="1"/>
  <c r="F16" i="2"/>
  <c r="E16" i="2"/>
  <c r="D16" i="2"/>
  <c r="O10" i="2"/>
  <c r="N10" i="2"/>
  <c r="N3" i="2" s="1"/>
  <c r="M10" i="2"/>
  <c r="M3" i="2" s="1"/>
  <c r="L10" i="2"/>
  <c r="L3" i="2" s="1"/>
  <c r="K10" i="2"/>
  <c r="K3" i="2" s="1"/>
  <c r="J10" i="2"/>
  <c r="I10" i="2"/>
  <c r="I3" i="2" s="1"/>
  <c r="H10" i="2"/>
  <c r="H3" i="2" s="1"/>
  <c r="G10" i="2"/>
  <c r="F10" i="2"/>
  <c r="E10" i="2"/>
  <c r="E3" i="2" s="1"/>
  <c r="D10" i="2"/>
  <c r="D3" i="2" s="1"/>
  <c r="P3" i="2"/>
  <c r="F3" i="2" s="1"/>
  <c r="C2" i="1"/>
  <c r="N3" i="1"/>
  <c r="M3" i="1"/>
  <c r="L3" i="1"/>
  <c r="K3" i="1"/>
  <c r="J3" i="1"/>
  <c r="I3" i="1"/>
  <c r="H3" i="1"/>
  <c r="G3" i="1"/>
  <c r="F3" i="1"/>
  <c r="E3" i="1"/>
  <c r="D3" i="1"/>
  <c r="C3" i="1"/>
  <c r="N2" i="1"/>
  <c r="M2" i="1"/>
  <c r="L2" i="1"/>
  <c r="K2" i="1"/>
  <c r="J2" i="1"/>
  <c r="I2" i="1"/>
  <c r="H2" i="1"/>
  <c r="G2" i="1"/>
  <c r="F2" i="1"/>
  <c r="E2" i="1"/>
  <c r="D2" i="1"/>
  <c r="D4" i="1"/>
  <c r="E4" i="1" s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B20" i="1"/>
  <c r="B15" i="1"/>
  <c r="B9" i="1"/>
  <c r="N20" i="1"/>
  <c r="M20" i="1"/>
  <c r="L20" i="1"/>
  <c r="K20" i="1"/>
  <c r="J20" i="1"/>
  <c r="I20" i="1"/>
  <c r="H20" i="1"/>
  <c r="G20" i="1"/>
  <c r="F20" i="1"/>
  <c r="E20" i="1"/>
  <c r="D20" i="1"/>
  <c r="C20" i="1"/>
  <c r="N15" i="1"/>
  <c r="M15" i="1"/>
  <c r="L15" i="1"/>
  <c r="K15" i="1"/>
  <c r="J15" i="1"/>
  <c r="I15" i="1"/>
  <c r="H15" i="1"/>
  <c r="G15" i="1"/>
  <c r="F15" i="1"/>
  <c r="E15" i="1"/>
  <c r="D15" i="1"/>
  <c r="C15" i="1"/>
  <c r="N9" i="1"/>
  <c r="M9" i="1"/>
  <c r="L9" i="1"/>
  <c r="K9" i="1"/>
  <c r="J9" i="1"/>
  <c r="I9" i="1"/>
  <c r="H9" i="1"/>
  <c r="G9" i="1"/>
  <c r="F9" i="1"/>
  <c r="E9" i="1"/>
  <c r="D9" i="1"/>
  <c r="C9" i="1"/>
  <c r="J4" i="3" l="1"/>
  <c r="E4" i="3"/>
  <c r="E3" i="3" s="1"/>
  <c r="F4" i="3"/>
  <c r="F3" i="3" s="1"/>
  <c r="I4" i="3"/>
  <c r="I3" i="3" s="1"/>
  <c r="K4" i="3"/>
  <c r="K3" i="3" s="1"/>
  <c r="L4" i="3"/>
  <c r="L3" i="3" s="1"/>
  <c r="D3" i="3"/>
  <c r="M4" i="3"/>
  <c r="M3" i="3" s="1"/>
  <c r="G4" i="3"/>
  <c r="G3" i="3" s="1"/>
  <c r="H4" i="3"/>
  <c r="H3" i="3" s="1"/>
  <c r="N4" i="3"/>
  <c r="N3" i="3" s="1"/>
  <c r="O3" i="3"/>
  <c r="J3" i="3"/>
  <c r="F4" i="1"/>
  <c r="B4" i="2" l="1"/>
  <c r="G4" i="1"/>
  <c r="E4" i="2" l="1"/>
  <c r="F4" i="2" s="1"/>
  <c r="G4" i="2" s="1"/>
  <c r="H4" i="2" s="1"/>
  <c r="I4" i="2" s="1"/>
  <c r="J4" i="2" s="1"/>
  <c r="K4" i="2" s="1"/>
  <c r="L4" i="2" s="1"/>
  <c r="M4" i="2" s="1"/>
  <c r="N4" i="2" s="1"/>
  <c r="O4" i="2" s="1"/>
  <c r="H4" i="1"/>
  <c r="I4" i="1" l="1"/>
  <c r="J4" i="1" l="1"/>
  <c r="K4" i="1" l="1"/>
  <c r="L4" i="1" l="1"/>
  <c r="M4" i="1" l="1"/>
  <c r="N4" i="1" l="1"/>
  <c r="Q4" i="3" l="1"/>
  <c r="E6" i="3" l="1"/>
  <c r="F6" i="3" s="1"/>
  <c r="G6" i="3" s="1"/>
  <c r="H6" i="3" s="1"/>
  <c r="I6" i="3" s="1"/>
  <c r="J6" i="3" s="1"/>
  <c r="K6" i="3" s="1"/>
  <c r="L6" i="3" s="1"/>
  <c r="M6" i="3" s="1"/>
  <c r="N6" i="3" s="1"/>
  <c r="O6" i="3" s="1"/>
</calcChain>
</file>

<file path=xl/sharedStrings.xml><?xml version="1.0" encoding="utf-8"?>
<sst xmlns="http://schemas.openxmlformats.org/spreadsheetml/2006/main" count="139" uniqueCount="54">
  <si>
    <t>Einzelperson</t>
  </si>
  <si>
    <t>Paar</t>
  </si>
  <si>
    <t>Familie mit bis zu 2 Kinder</t>
  </si>
  <si>
    <t>Familie mit mehr als 2 Kinder</t>
  </si>
  <si>
    <t>220V Steckdose zuhause</t>
  </si>
  <si>
    <t>überhaupt keine Lademöglichkeit</t>
  </si>
  <si>
    <t>Täglich bis zu 50km</t>
  </si>
  <si>
    <t>Täglich bis zu 250km</t>
  </si>
  <si>
    <t>Täglich bis zu 125km</t>
  </si>
  <si>
    <t>Täglich mehr als 250km</t>
  </si>
  <si>
    <t>Haushalt</t>
  </si>
  <si>
    <t>Aufladen</t>
  </si>
  <si>
    <t>Täglich</t>
  </si>
  <si>
    <t>mehrmals im Jahr</t>
  </si>
  <si>
    <t>mehrmals im Monat</t>
  </si>
  <si>
    <t>mehrmals in der Woche</t>
  </si>
  <si>
    <t>Fernfahrt</t>
  </si>
  <si>
    <t>sehr selten</t>
  </si>
  <si>
    <t>Wallbox zuhause</t>
  </si>
  <si>
    <t>Wallbox am Arbeitsplatz</t>
  </si>
  <si>
    <t>Ladestationen in der Nähe</t>
  </si>
  <si>
    <t>Zweitwagen / kleiner Akku</t>
  </si>
  <si>
    <t>Kleinwagen / kleiner Akku</t>
  </si>
  <si>
    <t>Wagen / kleiner Akku</t>
  </si>
  <si>
    <t>Crossover / kleiner Akku</t>
  </si>
  <si>
    <t>Zweitwagen / großer Akku</t>
  </si>
  <si>
    <t>Wagen / großer Akku</t>
  </si>
  <si>
    <t>Crossover / großer Akku</t>
  </si>
  <si>
    <t>SUV / großer Akku</t>
  </si>
  <si>
    <t>Zweitwagen / mittlerer Akku</t>
  </si>
  <si>
    <t>Wagen / mittlerer Akku</t>
  </si>
  <si>
    <t>Crossover / mittlerer Akku</t>
  </si>
  <si>
    <t>SUV / mittlerer Akku</t>
  </si>
  <si>
    <t>Pausen</t>
  </si>
  <si>
    <t>immer ohne Pause</t>
  </si>
  <si>
    <t>Pause alle 2 bis 2½ Stunden</t>
  </si>
  <si>
    <t>Pause alle 1 bis 1¼ Stunden</t>
  </si>
  <si>
    <t>← Anzahl Rubriken</t>
  </si>
  <si>
    <t>Ergebnis:</t>
  </si>
  <si>
    <t>← Anzahl Fahrzeugauswahl</t>
  </si>
  <si>
    <t>Finanzen</t>
  </si>
  <si>
    <t>kleines Einkommen / wenig Kapital</t>
  </si>
  <si>
    <t>mittleres Einkommen / wenig Kapital</t>
  </si>
  <si>
    <t>mittleres Einkommen / viel Kapital</t>
  </si>
  <si>
    <t>großes Einkommen / viel Kapital</t>
  </si>
  <si>
    <t>kleines Einkommen / viel Kapital</t>
  </si>
  <si>
    <t>← weniger geeignet</t>
  </si>
  <si>
    <t>mehr geeignet→</t>
  </si>
  <si>
    <t>Besonderheiten</t>
  </si>
  <si>
    <t>nichts von den vorhergenannten</t>
  </si>
  <si>
    <t>Anhänger mit weniger als 800 kg</t>
  </si>
  <si>
    <t>Anhänger mit mehr als 800 kg</t>
  </si>
  <si>
    <t>Geländefahrten im Wald oder so</t>
  </si>
  <si>
    <r>
      <rPr>
        <sz val="8"/>
        <rFont val="Calibri"/>
        <family val="2"/>
        <scheme val="minor"/>
      </rPr>
      <t>Zweitwagen (zusätzlich zu einem Verbrenner)
Kleinwagen (VW e-up / Renault Zoe / ...)
Wagen (Tesla Model 3 / VW I.D.3 / ...)
Crossover (Tesla Model Y / Scoda Enyaq / ...)
SUV (Tesla Model X / Audi e-tron / ...)</t>
    </r>
    <r>
      <rPr>
        <sz val="8"/>
        <color rgb="FF004000"/>
        <rFont val="Calibri"/>
        <family val="2"/>
        <scheme val="minor"/>
      </rPr>
      <t xml:space="preserve">
kleiner Akku (dunkelgrüne Schrift)
</t>
    </r>
    <r>
      <rPr>
        <sz val="8"/>
        <color rgb="FF000040"/>
        <rFont val="Calibri"/>
        <family val="2"/>
        <scheme val="minor"/>
      </rPr>
      <t>mittlerer Akku (dunkelblaue Schrift)</t>
    </r>
    <r>
      <rPr>
        <sz val="8"/>
        <color theme="1"/>
        <rFont val="Calibri"/>
        <family val="2"/>
        <scheme val="minor"/>
      </rPr>
      <t xml:space="preserve">
</t>
    </r>
    <r>
      <rPr>
        <sz val="8"/>
        <color rgb="FF400000"/>
        <rFont val="Calibri"/>
        <family val="2"/>
        <scheme val="minor"/>
      </rPr>
      <t>großer Akku (dunkelrote Schrift)</t>
    </r>
    <r>
      <rPr>
        <sz val="8"/>
        <color theme="1"/>
        <rFont val="Calibri"/>
        <family val="2"/>
        <scheme val="minor"/>
      </rPr>
      <t xml:space="preserve">
</t>
    </r>
    <r>
      <rPr>
        <b/>
        <sz val="8"/>
        <color rgb="FF0000FF"/>
        <rFont val="Calibri"/>
        <family val="2"/>
        <scheme val="minor"/>
      </rPr>
      <t>blaues Feld = Auswahl eintragen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</si>
</sst>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004000"/>
      <name val="Calibri"/>
      <family val="2"/>
      <scheme val="minor"/>
    </font>
    <font>
      <b/>
      <sz val="11"/>
      <color rgb="FF004000"/>
      <name val="Calibri"/>
      <family val="2"/>
      <scheme val="minor"/>
    </font>
    <font>
      <sz val="8"/>
      <color rgb="FF004000"/>
      <name val="Calibri"/>
      <family val="2"/>
      <scheme val="minor"/>
    </font>
    <font>
      <b/>
      <sz val="14"/>
      <color rgb="FF004000"/>
      <name val="Calibri"/>
      <family val="2"/>
      <scheme val="minor"/>
    </font>
    <font>
      <sz val="12"/>
      <color rgb="FF004000"/>
      <name val="Calibri"/>
      <family val="2"/>
      <scheme val="minor"/>
    </font>
    <font>
      <sz val="11"/>
      <color rgb="FF000040"/>
      <name val="Calibri"/>
      <family val="2"/>
      <scheme val="minor"/>
    </font>
    <font>
      <b/>
      <sz val="11"/>
      <color rgb="FF000040"/>
      <name val="Calibri"/>
      <family val="2"/>
      <scheme val="minor"/>
    </font>
    <font>
      <sz val="8"/>
      <color rgb="FF000040"/>
      <name val="Calibri"/>
      <family val="2"/>
      <scheme val="minor"/>
    </font>
    <font>
      <b/>
      <sz val="14"/>
      <color rgb="FF000040"/>
      <name val="Calibri"/>
      <family val="2"/>
      <scheme val="minor"/>
    </font>
    <font>
      <sz val="12"/>
      <color rgb="FF000040"/>
      <name val="Calibri"/>
      <family val="2"/>
      <scheme val="minor"/>
    </font>
    <font>
      <sz val="11"/>
      <color rgb="FF400000"/>
      <name val="Calibri"/>
      <family val="2"/>
      <scheme val="minor"/>
    </font>
    <font>
      <b/>
      <sz val="11"/>
      <color rgb="FF400000"/>
      <name val="Calibri"/>
      <family val="2"/>
      <scheme val="minor"/>
    </font>
    <font>
      <sz val="8"/>
      <color rgb="FF400000"/>
      <name val="Calibri"/>
      <family val="2"/>
      <scheme val="minor"/>
    </font>
    <font>
      <b/>
      <sz val="14"/>
      <color rgb="FF400000"/>
      <name val="Calibri"/>
      <family val="2"/>
      <scheme val="minor"/>
    </font>
    <font>
      <sz val="12"/>
      <color rgb="FF400000"/>
      <name val="Calibri"/>
      <family val="2"/>
      <scheme val="minor"/>
    </font>
    <font>
      <sz val="8"/>
      <name val="Calibri"/>
      <family val="2"/>
      <scheme val="minor"/>
    </font>
    <font>
      <sz val="4"/>
      <color theme="0" tint="-0.249977111117893"/>
      <name val="Calibri"/>
      <family val="2"/>
      <scheme val="minor"/>
    </font>
    <font>
      <sz val="8"/>
      <color rgb="FF008000"/>
      <name val="Calibri"/>
      <family val="2"/>
      <scheme val="minor"/>
    </font>
    <font>
      <sz val="8"/>
      <color rgb="FF800000"/>
      <name val="Calibri"/>
      <family val="2"/>
      <scheme val="minor"/>
    </font>
    <font>
      <b/>
      <sz val="7"/>
      <color rgb="FF004000"/>
      <name val="Calibri"/>
      <family val="2"/>
      <scheme val="minor"/>
    </font>
    <font>
      <b/>
      <sz val="7"/>
      <color rgb="FF000040"/>
      <name val="Calibri"/>
      <family val="2"/>
      <scheme val="minor"/>
    </font>
    <font>
      <b/>
      <sz val="7"/>
      <color rgb="FF400000"/>
      <name val="Calibri"/>
      <family val="2"/>
      <scheme val="minor"/>
    </font>
    <font>
      <b/>
      <sz val="8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</fills>
  <borders count="11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hair">
        <color auto="1"/>
      </top>
      <bottom style="double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thick">
        <color auto="1"/>
      </right>
      <top style="thick">
        <color auto="1"/>
      </top>
      <bottom/>
      <diagonal/>
    </border>
    <border>
      <left style="mediumDashDotDot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ck">
        <color auto="1"/>
      </bottom>
      <diagonal/>
    </border>
    <border>
      <left style="medium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 style="hair">
        <color auto="1"/>
      </left>
      <right/>
      <top style="hair">
        <color auto="1"/>
      </top>
      <bottom style="thick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thick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double">
        <color auto="1"/>
      </bottom>
      <diagonal/>
    </border>
    <border>
      <left style="hair">
        <color auto="1"/>
      </left>
      <right/>
      <top style="thick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DashDotDot">
        <color auto="1"/>
      </left>
      <right/>
      <top style="mediumDashDotDot">
        <color auto="1"/>
      </top>
      <bottom/>
      <diagonal/>
    </border>
    <border>
      <left/>
      <right/>
      <top style="mediumDashDotDot">
        <color auto="1"/>
      </top>
      <bottom/>
      <diagonal/>
    </border>
    <border>
      <left/>
      <right style="mediumDashDotDot">
        <color auto="1"/>
      </right>
      <top style="mediumDashDotDot">
        <color auto="1"/>
      </top>
      <bottom/>
      <diagonal/>
    </border>
    <border>
      <left/>
      <right style="mediumDashDotDot">
        <color auto="1"/>
      </right>
      <top/>
      <bottom/>
      <diagonal/>
    </border>
    <border>
      <left style="mediumDashDotDot">
        <color auto="1"/>
      </left>
      <right/>
      <top/>
      <bottom style="mediumDashDotDot">
        <color auto="1"/>
      </bottom>
      <diagonal/>
    </border>
    <border>
      <left/>
      <right/>
      <top/>
      <bottom style="mediumDashDotDot">
        <color auto="1"/>
      </bottom>
      <diagonal/>
    </border>
    <border>
      <left/>
      <right style="mediumDashDotDot">
        <color auto="1"/>
      </right>
      <top/>
      <bottom style="mediumDashDotDot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2" borderId="27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right" vertical="center" shrinkToFit="1"/>
    </xf>
    <xf numFmtId="0" fontId="5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0" xfId="0" applyFont="1" applyAlignment="1">
      <alignment horizontal="right" vertical="center" shrinkToFit="1"/>
    </xf>
    <xf numFmtId="0" fontId="0" fillId="0" borderId="2" xfId="0" applyFont="1" applyBorder="1" applyAlignment="1">
      <alignment horizontal="center" textRotation="90" shrinkToFit="1"/>
    </xf>
    <xf numFmtId="0" fontId="0" fillId="0" borderId="3" xfId="0" applyFont="1" applyBorder="1" applyAlignment="1">
      <alignment horizontal="center" textRotation="90" shrinkToFit="1"/>
    </xf>
    <xf numFmtId="0" fontId="0" fillId="0" borderId="4" xfId="0" applyFont="1" applyBorder="1" applyAlignment="1">
      <alignment horizontal="center" textRotation="90" shrinkToFit="1"/>
    </xf>
    <xf numFmtId="0" fontId="0" fillId="0" borderId="8" xfId="0" applyFont="1" applyBorder="1" applyAlignment="1">
      <alignment horizontal="center" textRotation="90" shrinkToFit="1"/>
    </xf>
    <xf numFmtId="0" fontId="0" fillId="0" borderId="0" xfId="0" applyAlignment="1">
      <alignment vertical="center" shrinkToFi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9" fontId="7" fillId="0" borderId="32" xfId="1" applyFont="1" applyBorder="1" applyAlignment="1">
      <alignment horizontal="center" vertical="center"/>
    </xf>
    <xf numFmtId="9" fontId="7" fillId="0" borderId="33" xfId="1" applyFont="1" applyBorder="1" applyAlignment="1">
      <alignment horizontal="center" vertical="center"/>
    </xf>
    <xf numFmtId="9" fontId="7" fillId="0" borderId="34" xfId="1" applyFont="1" applyBorder="1" applyAlignment="1">
      <alignment horizontal="center" vertical="center"/>
    </xf>
    <xf numFmtId="9" fontId="7" fillId="0" borderId="35" xfId="1" applyFont="1" applyBorder="1" applyAlignment="1">
      <alignment horizontal="center" vertical="center"/>
    </xf>
    <xf numFmtId="9" fontId="8" fillId="0" borderId="36" xfId="1" applyFont="1" applyBorder="1" applyAlignment="1">
      <alignment horizontal="center" vertical="center"/>
    </xf>
    <xf numFmtId="9" fontId="8" fillId="0" borderId="37" xfId="1" applyFont="1" applyBorder="1" applyAlignment="1">
      <alignment horizontal="center" vertical="center"/>
    </xf>
    <xf numFmtId="9" fontId="8" fillId="0" borderId="38" xfId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0" fillId="0" borderId="0" xfId="0" applyFont="1" applyBorder="1" applyAlignment="1">
      <alignment textRotation="90" shrinkToFit="1"/>
    </xf>
    <xf numFmtId="0" fontId="0" fillId="0" borderId="39" xfId="0" applyFont="1" applyBorder="1" applyAlignment="1">
      <alignment horizontal="center" textRotation="90" shrinkToFit="1"/>
    </xf>
    <xf numFmtId="9" fontId="7" fillId="0" borderId="40" xfId="1" applyFont="1" applyBorder="1" applyAlignment="1">
      <alignment horizontal="center" vertical="center"/>
    </xf>
    <xf numFmtId="0" fontId="0" fillId="0" borderId="41" xfId="0" applyFont="1" applyBorder="1" applyAlignment="1">
      <alignment horizontal="center" textRotation="90" shrinkToFit="1"/>
    </xf>
    <xf numFmtId="0" fontId="2" fillId="0" borderId="42" xfId="0" applyFont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0" fillId="0" borderId="49" xfId="0" applyBorder="1" applyAlignment="1">
      <alignment vertical="center" shrinkToFit="1"/>
    </xf>
    <xf numFmtId="0" fontId="8" fillId="0" borderId="49" xfId="0" applyFont="1" applyBorder="1" applyAlignment="1">
      <alignment vertical="center"/>
    </xf>
    <xf numFmtId="0" fontId="2" fillId="0" borderId="49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46" xfId="0" applyFont="1" applyBorder="1" applyAlignment="1">
      <alignment horizontal="center" textRotation="90" shrinkToFit="1"/>
    </xf>
    <xf numFmtId="0" fontId="10" fillId="0" borderId="67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textRotation="90" shrinkToFit="1"/>
    </xf>
    <xf numFmtId="0" fontId="11" fillId="0" borderId="52" xfId="0" applyFont="1" applyBorder="1" applyAlignment="1">
      <alignment horizontal="center" textRotation="90" shrinkToFit="1"/>
    </xf>
    <xf numFmtId="0" fontId="10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47" xfId="0" applyFont="1" applyBorder="1" applyAlignment="1">
      <alignment horizontal="center" textRotation="90" shrinkToFit="1"/>
    </xf>
    <xf numFmtId="0" fontId="15" fillId="0" borderId="1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textRotation="90" shrinkToFit="1"/>
    </xf>
    <xf numFmtId="0" fontId="15" fillId="0" borderId="67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69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53" xfId="0" applyFont="1" applyBorder="1" applyAlignment="1">
      <alignment horizontal="center" textRotation="90" shrinkToFit="1"/>
    </xf>
    <xf numFmtId="0" fontId="20" fillId="0" borderId="6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0" fontId="24" fillId="0" borderId="70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textRotation="90" shrinkToFit="1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vertical="center"/>
    </xf>
    <xf numFmtId="0" fontId="25" fillId="0" borderId="49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textRotation="90" shrinkToFit="1"/>
    </xf>
    <xf numFmtId="0" fontId="7" fillId="0" borderId="76" xfId="0" applyFont="1" applyBorder="1" applyAlignment="1">
      <alignment horizontal="center" vertical="center"/>
    </xf>
    <xf numFmtId="164" fontId="12" fillId="0" borderId="43" xfId="1" applyNumberFormat="1" applyFont="1" applyBorder="1" applyAlignment="1">
      <alignment horizontal="center" vertical="center"/>
    </xf>
    <xf numFmtId="164" fontId="17" fillId="0" borderId="44" xfId="1" applyNumberFormat="1" applyFont="1" applyBorder="1" applyAlignment="1">
      <alignment horizontal="center" vertical="center"/>
    </xf>
    <xf numFmtId="164" fontId="22" fillId="0" borderId="44" xfId="1" applyNumberFormat="1" applyFont="1" applyBorder="1" applyAlignment="1">
      <alignment horizontal="center" vertical="center"/>
    </xf>
    <xf numFmtId="164" fontId="12" fillId="0" borderId="44" xfId="1" applyNumberFormat="1" applyFont="1" applyBorder="1" applyAlignment="1">
      <alignment horizontal="center" vertical="center"/>
    </xf>
    <xf numFmtId="164" fontId="22" fillId="0" borderId="45" xfId="1" applyNumberFormat="1" applyFont="1" applyBorder="1" applyAlignment="1">
      <alignment horizontal="center" vertical="center"/>
    </xf>
    <xf numFmtId="0" fontId="13" fillId="0" borderId="58" xfId="1" applyNumberFormat="1" applyFont="1" applyBorder="1" applyAlignment="1">
      <alignment horizontal="center" vertical="center"/>
    </xf>
    <xf numFmtId="0" fontId="18" fillId="0" borderId="59" xfId="1" applyNumberFormat="1" applyFont="1" applyBorder="1" applyAlignment="1">
      <alignment horizontal="center" vertical="center"/>
    </xf>
    <xf numFmtId="0" fontId="23" fillId="0" borderId="60" xfId="1" applyNumberFormat="1" applyFont="1" applyBorder="1" applyAlignment="1">
      <alignment horizontal="center" vertical="center"/>
    </xf>
    <xf numFmtId="0" fontId="13" fillId="0" borderId="61" xfId="1" applyNumberFormat="1" applyFont="1" applyBorder="1" applyAlignment="1">
      <alignment horizontal="center" vertical="center"/>
    </xf>
    <xf numFmtId="0" fontId="13" fillId="0" borderId="62" xfId="1" applyNumberFormat="1" applyFont="1" applyBorder="1" applyAlignment="1">
      <alignment horizontal="center" vertical="center"/>
    </xf>
    <xf numFmtId="0" fontId="18" fillId="0" borderId="62" xfId="1" applyNumberFormat="1" applyFont="1" applyBorder="1" applyAlignment="1">
      <alignment horizontal="center" vertical="center"/>
    </xf>
    <xf numFmtId="0" fontId="23" fillId="0" borderId="63" xfId="1" applyNumberFormat="1" applyFont="1" applyBorder="1" applyAlignment="1">
      <alignment horizontal="center" vertical="center"/>
    </xf>
    <xf numFmtId="0" fontId="0" fillId="0" borderId="15" xfId="0" applyFont="1" applyBorder="1" applyAlignment="1">
      <alignment horizontal="right" vertical="center" shrinkToFit="1"/>
    </xf>
    <xf numFmtId="0" fontId="0" fillId="0" borderId="1" xfId="0" applyFont="1" applyBorder="1" applyAlignment="1">
      <alignment horizontal="right" vertical="center" shrinkToFit="1"/>
    </xf>
    <xf numFmtId="0" fontId="0" fillId="0" borderId="10" xfId="0" applyFont="1" applyBorder="1" applyAlignment="1">
      <alignment horizontal="right" vertical="center" shrinkToFit="1"/>
    </xf>
    <xf numFmtId="0" fontId="0" fillId="0" borderId="78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0" fontId="0" fillId="0" borderId="82" xfId="0" applyFont="1" applyBorder="1" applyAlignment="1">
      <alignment horizontal="center" vertical="center"/>
    </xf>
    <xf numFmtId="0" fontId="0" fillId="0" borderId="83" xfId="0" applyFont="1" applyBorder="1" applyAlignment="1">
      <alignment horizontal="right" vertical="center" shrinkToFit="1"/>
    </xf>
    <xf numFmtId="0" fontId="14" fillId="0" borderId="84" xfId="0" applyFont="1" applyBorder="1" applyAlignment="1">
      <alignment horizontal="center" vertical="center"/>
    </xf>
    <xf numFmtId="0" fontId="19" fillId="0" borderId="85" xfId="0" applyFont="1" applyBorder="1" applyAlignment="1">
      <alignment horizontal="center" vertical="center"/>
    </xf>
    <xf numFmtId="0" fontId="24" fillId="0" borderId="86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9" fillId="0" borderId="84" xfId="0" applyFont="1" applyBorder="1" applyAlignment="1">
      <alignment horizontal="center" vertical="center"/>
    </xf>
    <xf numFmtId="0" fontId="0" fillId="0" borderId="83" xfId="0" applyFont="1" applyBorder="1" applyAlignment="1">
      <alignment horizontal="right" vertical="center"/>
    </xf>
    <xf numFmtId="0" fontId="10" fillId="0" borderId="84" xfId="0" applyFont="1" applyBorder="1" applyAlignment="1">
      <alignment horizontal="center" vertical="center"/>
    </xf>
    <xf numFmtId="0" fontId="15" fillId="0" borderId="85" xfId="0" applyFont="1" applyBorder="1" applyAlignment="1">
      <alignment horizontal="center" vertical="center"/>
    </xf>
    <xf numFmtId="0" fontId="20" fillId="0" borderId="86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15" fillId="0" borderId="84" xfId="0" applyFont="1" applyBorder="1" applyAlignment="1">
      <alignment horizontal="center" vertical="center"/>
    </xf>
    <xf numFmtId="0" fontId="0" fillId="0" borderId="91" xfId="0" applyFont="1" applyBorder="1" applyAlignment="1">
      <alignment horizontal="center" vertical="center"/>
    </xf>
    <xf numFmtId="0" fontId="0" fillId="0" borderId="77" xfId="0" applyFont="1" applyBorder="1" applyAlignment="1">
      <alignment horizontal="right" vertical="center"/>
    </xf>
    <xf numFmtId="0" fontId="10" fillId="0" borderId="62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20" fillId="0" borderId="92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20" fillId="0" borderId="93" xfId="0" applyFont="1" applyBorder="1" applyAlignment="1">
      <alignment horizontal="center" vertical="center"/>
    </xf>
    <xf numFmtId="0" fontId="5" fillId="0" borderId="95" xfId="0" applyFont="1" applyBorder="1" applyAlignment="1">
      <alignment horizontal="right" vertical="center" shrinkToFit="1"/>
    </xf>
    <xf numFmtId="0" fontId="13" fillId="0" borderId="96" xfId="0" applyFont="1" applyBorder="1" applyAlignment="1">
      <alignment horizontal="center" vertical="center"/>
    </xf>
    <xf numFmtId="0" fontId="18" fillId="0" borderId="97" xfId="0" applyFont="1" applyBorder="1" applyAlignment="1">
      <alignment horizontal="center" vertical="center"/>
    </xf>
    <xf numFmtId="0" fontId="23" fillId="0" borderId="98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23" fillId="0" borderId="99" xfId="0" applyFont="1" applyBorder="1" applyAlignment="1">
      <alignment horizontal="center" vertical="center"/>
    </xf>
    <xf numFmtId="0" fontId="18" fillId="0" borderId="96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9" fillId="0" borderId="62" xfId="0" applyFont="1" applyBorder="1" applyAlignment="1">
      <alignment horizontal="center" vertical="center"/>
    </xf>
    <xf numFmtId="0" fontId="0" fillId="0" borderId="77" xfId="0" applyFont="1" applyBorder="1" applyAlignment="1">
      <alignment horizontal="right" vertical="center" shrinkToFit="1"/>
    </xf>
    <xf numFmtId="0" fontId="8" fillId="0" borderId="0" xfId="0" applyFont="1" applyBorder="1" applyAlignment="1">
      <alignment horizontal="center" textRotation="90" shrinkToFit="1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17" fillId="0" borderId="100" xfId="1" applyNumberFormat="1" applyFont="1" applyBorder="1" applyAlignment="1">
      <alignment horizontal="center" vertical="center"/>
    </xf>
    <xf numFmtId="164" fontId="22" fillId="0" borderId="100" xfId="1" applyNumberFormat="1" applyFont="1" applyBorder="1" applyAlignment="1">
      <alignment horizontal="center" vertical="center"/>
    </xf>
    <xf numFmtId="164" fontId="12" fillId="0" borderId="100" xfId="1" applyNumberFormat="1" applyFont="1" applyBorder="1" applyAlignment="1">
      <alignment horizontal="center" vertical="center"/>
    </xf>
    <xf numFmtId="164" fontId="12" fillId="0" borderId="104" xfId="1" applyNumberFormat="1" applyFont="1" applyBorder="1" applyAlignment="1">
      <alignment horizontal="center" vertical="center"/>
    </xf>
    <xf numFmtId="164" fontId="22" fillId="0" borderId="23" xfId="1" applyNumberFormat="1" applyFont="1" applyBorder="1" applyAlignment="1">
      <alignment horizontal="center" vertical="center"/>
    </xf>
    <xf numFmtId="0" fontId="18" fillId="0" borderId="0" xfId="1" applyNumberFormat="1" applyFont="1" applyBorder="1" applyAlignment="1">
      <alignment horizontal="center" vertical="center"/>
    </xf>
    <xf numFmtId="0" fontId="23" fillId="0" borderId="0" xfId="1" applyNumberFormat="1" applyFont="1" applyBorder="1" applyAlignment="1">
      <alignment horizontal="center" vertical="center"/>
    </xf>
    <xf numFmtId="0" fontId="13" fillId="0" borderId="0" xfId="1" applyNumberFormat="1" applyFont="1" applyBorder="1" applyAlignment="1">
      <alignment horizontal="center" vertical="center"/>
    </xf>
    <xf numFmtId="0" fontId="6" fillId="2" borderId="94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105" xfId="0" applyBorder="1" applyAlignment="1">
      <alignment vertical="center"/>
    </xf>
    <xf numFmtId="0" fontId="2" fillId="0" borderId="106" xfId="0" applyFont="1" applyBorder="1" applyAlignment="1">
      <alignment horizontal="center" vertical="center"/>
    </xf>
    <xf numFmtId="0" fontId="0" fillId="0" borderId="106" xfId="0" applyBorder="1" applyAlignment="1">
      <alignment horizontal="right" vertical="center"/>
    </xf>
    <xf numFmtId="0" fontId="10" fillId="0" borderId="106" xfId="0" applyFont="1" applyBorder="1" applyAlignment="1">
      <alignment vertical="center"/>
    </xf>
    <xf numFmtId="0" fontId="15" fillId="0" borderId="106" xfId="0" applyFont="1" applyBorder="1" applyAlignment="1">
      <alignment vertical="center"/>
    </xf>
    <xf numFmtId="0" fontId="20" fillId="0" borderId="106" xfId="0" applyFont="1" applyBorder="1" applyAlignment="1">
      <alignment vertical="center"/>
    </xf>
    <xf numFmtId="0" fontId="0" fillId="0" borderId="106" xfId="0" applyBorder="1" applyAlignment="1">
      <alignment vertical="center"/>
    </xf>
    <xf numFmtId="0" fontId="0" fillId="0" borderId="106" xfId="0" applyBorder="1" applyAlignment="1">
      <alignment horizontal="center" vertical="center"/>
    </xf>
    <xf numFmtId="0" fontId="0" fillId="0" borderId="107" xfId="0" applyBorder="1" applyAlignment="1">
      <alignment vertical="center"/>
    </xf>
    <xf numFmtId="0" fontId="0" fillId="0" borderId="108" xfId="0" applyBorder="1" applyAlignment="1">
      <alignment vertical="center" shrinkToFit="1"/>
    </xf>
    <xf numFmtId="0" fontId="5" fillId="0" borderId="0" xfId="0" applyFont="1" applyBorder="1" applyAlignment="1">
      <alignment horizontal="right" vertical="center"/>
    </xf>
    <xf numFmtId="0" fontId="0" fillId="0" borderId="108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108" xfId="0" applyFont="1" applyBorder="1" applyAlignment="1">
      <alignment vertical="center"/>
    </xf>
    <xf numFmtId="0" fontId="25" fillId="0" borderId="108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0" fillId="0" borderId="109" xfId="0" applyBorder="1" applyAlignment="1">
      <alignment vertical="center"/>
    </xf>
    <xf numFmtId="0" fontId="2" fillId="0" borderId="110" xfId="0" applyFont="1" applyBorder="1" applyAlignment="1">
      <alignment horizontal="center" vertical="center"/>
    </xf>
    <xf numFmtId="0" fontId="0" fillId="0" borderId="110" xfId="0" applyBorder="1" applyAlignment="1">
      <alignment horizontal="right" vertical="center"/>
    </xf>
    <xf numFmtId="0" fontId="10" fillId="0" borderId="110" xfId="0" applyFont="1" applyBorder="1" applyAlignment="1">
      <alignment vertical="center"/>
    </xf>
    <xf numFmtId="0" fontId="15" fillId="0" borderId="110" xfId="0" applyFont="1" applyBorder="1" applyAlignment="1">
      <alignment vertical="center"/>
    </xf>
    <xf numFmtId="0" fontId="20" fillId="0" borderId="110" xfId="0" applyFont="1" applyBorder="1" applyAlignment="1">
      <alignment vertical="center"/>
    </xf>
    <xf numFmtId="0" fontId="0" fillId="0" borderId="110" xfId="0" applyBorder="1" applyAlignment="1">
      <alignment vertical="center"/>
    </xf>
    <xf numFmtId="0" fontId="0" fillId="0" borderId="110" xfId="0" applyBorder="1" applyAlignment="1">
      <alignment horizontal="center" vertical="center"/>
    </xf>
    <xf numFmtId="0" fontId="0" fillId="0" borderId="111" xfId="0" applyBorder="1" applyAlignment="1">
      <alignment vertical="center"/>
    </xf>
    <xf numFmtId="164" fontId="28" fillId="0" borderId="27" xfId="1" applyNumberFormat="1" applyFont="1" applyBorder="1" applyAlignment="1">
      <alignment horizontal="left" vertical="top"/>
    </xf>
    <xf numFmtId="164" fontId="17" fillId="0" borderId="20" xfId="1" applyNumberFormat="1" applyFont="1" applyBorder="1" applyAlignment="1">
      <alignment horizontal="center" vertical="top"/>
    </xf>
    <xf numFmtId="164" fontId="22" fillId="0" borderId="20" xfId="1" applyNumberFormat="1" applyFont="1" applyBorder="1" applyAlignment="1">
      <alignment horizontal="center" vertical="top"/>
    </xf>
    <xf numFmtId="164" fontId="12" fillId="0" borderId="20" xfId="1" applyNumberFormat="1" applyFont="1" applyBorder="1" applyAlignment="1">
      <alignment horizontal="center" vertical="top"/>
    </xf>
    <xf numFmtId="164" fontId="27" fillId="0" borderId="28" xfId="1" applyNumberFormat="1" applyFont="1" applyBorder="1" applyAlignment="1">
      <alignment horizontal="right" vertical="top"/>
    </xf>
    <xf numFmtId="9" fontId="8" fillId="0" borderId="49" xfId="0" applyNumberFormat="1" applyFont="1" applyBorder="1" applyAlignment="1">
      <alignment horizontal="right" vertical="center"/>
    </xf>
    <xf numFmtId="9" fontId="29" fillId="0" borderId="102" xfId="1" applyFont="1" applyBorder="1" applyAlignment="1">
      <alignment horizontal="center" vertical="center"/>
    </xf>
    <xf numFmtId="9" fontId="30" fillId="0" borderId="17" xfId="1" applyNumberFormat="1" applyFont="1" applyBorder="1" applyAlignment="1">
      <alignment horizontal="center" vertical="center"/>
    </xf>
    <xf numFmtId="9" fontId="31" fillId="0" borderId="103" xfId="1" applyNumberFormat="1" applyFont="1" applyBorder="1" applyAlignment="1">
      <alignment horizontal="center" vertical="center"/>
    </xf>
    <xf numFmtId="9" fontId="29" fillId="0" borderId="101" xfId="1" applyNumberFormat="1" applyFont="1" applyBorder="1" applyAlignment="1">
      <alignment horizontal="center" vertical="center"/>
    </xf>
    <xf numFmtId="9" fontId="29" fillId="0" borderId="102" xfId="1" applyNumberFormat="1" applyFont="1" applyBorder="1" applyAlignment="1">
      <alignment horizontal="center" vertical="center"/>
    </xf>
    <xf numFmtId="9" fontId="30" fillId="0" borderId="102" xfId="1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textRotation="90"/>
    </xf>
    <xf numFmtId="0" fontId="3" fillId="0" borderId="25" xfId="0" applyFont="1" applyBorder="1" applyAlignment="1">
      <alignment horizontal="center" vertical="center" textRotation="90"/>
    </xf>
    <xf numFmtId="0" fontId="3" fillId="0" borderId="28" xfId="0" applyFont="1" applyBorder="1" applyAlignment="1">
      <alignment horizontal="center" vertical="center" textRotation="90"/>
    </xf>
    <xf numFmtId="0" fontId="3" fillId="0" borderId="88" xfId="0" applyFont="1" applyBorder="1" applyAlignment="1">
      <alignment horizontal="center" vertical="center" textRotation="90"/>
    </xf>
    <xf numFmtId="0" fontId="3" fillId="0" borderId="89" xfId="0" applyFont="1" applyBorder="1" applyAlignment="1">
      <alignment horizontal="center" vertical="center" textRotation="90"/>
    </xf>
    <xf numFmtId="0" fontId="3" fillId="0" borderId="90" xfId="0" applyFont="1" applyBorder="1" applyAlignment="1">
      <alignment horizontal="center" vertical="center" textRotation="90"/>
    </xf>
    <xf numFmtId="0" fontId="8" fillId="0" borderId="0" xfId="0" applyFont="1" applyBorder="1" applyAlignment="1">
      <alignment horizontal="left" wrapText="1" shrinkToFit="1"/>
    </xf>
    <xf numFmtId="0" fontId="8" fillId="0" borderId="25" xfId="0" applyFont="1" applyBorder="1" applyAlignment="1">
      <alignment horizontal="left" wrapText="1" shrinkToFi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0000FF"/>
      <color rgb="FF000080"/>
      <color rgb="FF80FF80"/>
      <color rgb="FFFFFF80"/>
      <color rgb="FFFF8080"/>
      <color rgb="FF000040"/>
      <color rgb="FF400000"/>
      <color rgb="FF004000"/>
      <color rgb="FF8000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zoomScale="145" zoomScaleNormal="145" workbookViewId="0">
      <pane ySplit="4" topLeftCell="A5" activePane="bottomLeft" state="frozen"/>
      <selection pane="bottomLeft" activeCell="C3" sqref="C3"/>
    </sheetView>
  </sheetViews>
  <sheetFormatPr baseColWidth="10" defaultColWidth="9.140625" defaultRowHeight="15" x14ac:dyDescent="0.25"/>
  <cols>
    <col min="1" max="1" width="3.7109375" style="3" customWidth="1"/>
    <col min="2" max="2" width="30.7109375" style="1" customWidth="1"/>
    <col min="3" max="16" width="3.7109375" style="2" customWidth="1"/>
    <col min="17" max="16384" width="9.140625" style="2"/>
  </cols>
  <sheetData>
    <row r="1" spans="1:15" s="46" customFormat="1" ht="120" customHeight="1" thickTop="1" x14ac:dyDescent="0.25">
      <c r="B1" s="41"/>
      <c r="C1" s="42" t="s">
        <v>21</v>
      </c>
      <c r="D1" s="43" t="s">
        <v>29</v>
      </c>
      <c r="E1" s="44" t="s">
        <v>25</v>
      </c>
      <c r="F1" s="45" t="s">
        <v>22</v>
      </c>
      <c r="G1" s="42" t="s">
        <v>23</v>
      </c>
      <c r="H1" s="43" t="s">
        <v>30</v>
      </c>
      <c r="I1" s="44" t="s">
        <v>26</v>
      </c>
      <c r="J1" s="42" t="s">
        <v>24</v>
      </c>
      <c r="K1" s="43" t="s">
        <v>31</v>
      </c>
      <c r="L1" s="44" t="s">
        <v>27</v>
      </c>
      <c r="M1" s="42" t="s">
        <v>32</v>
      </c>
      <c r="N1" s="61" t="s">
        <v>28</v>
      </c>
      <c r="O1" s="63" t="s">
        <v>37</v>
      </c>
    </row>
    <row r="2" spans="1:15" ht="21" customHeight="1" thickBot="1" x14ac:dyDescent="0.3">
      <c r="B2" s="34" t="s">
        <v>38</v>
      </c>
      <c r="C2" s="50">
        <f t="shared" ref="C2:N2" si="0">C9*C15*C20*C25*C29/3^$O2</f>
        <v>0</v>
      </c>
      <c r="D2" s="51">
        <f t="shared" si="0"/>
        <v>0</v>
      </c>
      <c r="E2" s="52">
        <f t="shared" si="0"/>
        <v>0</v>
      </c>
      <c r="F2" s="53">
        <f t="shared" si="0"/>
        <v>0</v>
      </c>
      <c r="G2" s="50">
        <f t="shared" si="0"/>
        <v>0</v>
      </c>
      <c r="H2" s="51">
        <f t="shared" si="0"/>
        <v>0.29629629629629628</v>
      </c>
      <c r="I2" s="52">
        <f t="shared" si="0"/>
        <v>1</v>
      </c>
      <c r="J2" s="50">
        <f t="shared" si="0"/>
        <v>0</v>
      </c>
      <c r="K2" s="51">
        <f t="shared" si="0"/>
        <v>0.29629629629629628</v>
      </c>
      <c r="L2" s="52">
        <f t="shared" si="0"/>
        <v>1</v>
      </c>
      <c r="M2" s="50">
        <f t="shared" si="0"/>
        <v>0.29629629629629628</v>
      </c>
      <c r="N2" s="62">
        <f t="shared" si="0"/>
        <v>1</v>
      </c>
      <c r="O2" s="64">
        <v>5</v>
      </c>
    </row>
    <row r="3" spans="1:15" s="40" customFormat="1" ht="21.95" customHeight="1" thickTop="1" x14ac:dyDescent="0.25">
      <c r="A3" s="38"/>
      <c r="B3" s="39"/>
      <c r="C3" s="54">
        <f>1/$N4*C4</f>
        <v>0</v>
      </c>
      <c r="D3" s="55">
        <f t="shared" ref="D3:N3" si="1">1/$N4*D4</f>
        <v>9.0909090909090912E-2</v>
      </c>
      <c r="E3" s="55">
        <f t="shared" si="1"/>
        <v>0.18181818181818182</v>
      </c>
      <c r="F3" s="55">
        <f t="shared" si="1"/>
        <v>0.27272727272727271</v>
      </c>
      <c r="G3" s="55">
        <f t="shared" si="1"/>
        <v>0.36363636363636365</v>
      </c>
      <c r="H3" s="55">
        <f t="shared" si="1"/>
        <v>0.45454545454545459</v>
      </c>
      <c r="I3" s="55">
        <f t="shared" si="1"/>
        <v>0.54545454545454541</v>
      </c>
      <c r="J3" s="55">
        <f t="shared" si="1"/>
        <v>0.63636363636363635</v>
      </c>
      <c r="K3" s="55">
        <f t="shared" si="1"/>
        <v>0.72727272727272729</v>
      </c>
      <c r="L3" s="55">
        <f t="shared" si="1"/>
        <v>0.81818181818181823</v>
      </c>
      <c r="M3" s="55">
        <f t="shared" si="1"/>
        <v>0.90909090909090917</v>
      </c>
      <c r="N3" s="56">
        <f t="shared" si="1"/>
        <v>1</v>
      </c>
      <c r="O3" s="60"/>
    </row>
    <row r="4" spans="1:15" s="59" customFormat="1" ht="3" customHeight="1" thickBot="1" x14ac:dyDescent="0.3">
      <c r="A4" s="57"/>
      <c r="B4" s="58"/>
      <c r="C4" s="57">
        <v>0</v>
      </c>
      <c r="D4" s="57">
        <f>1+C4</f>
        <v>1</v>
      </c>
      <c r="E4" s="57">
        <f t="shared" ref="E4:N4" si="2">1+D4</f>
        <v>2</v>
      </c>
      <c r="F4" s="57">
        <f t="shared" si="2"/>
        <v>3</v>
      </c>
      <c r="G4" s="57">
        <f t="shared" si="2"/>
        <v>4</v>
      </c>
      <c r="H4" s="57">
        <f t="shared" si="2"/>
        <v>5</v>
      </c>
      <c r="I4" s="57">
        <f t="shared" si="2"/>
        <v>6</v>
      </c>
      <c r="J4" s="57">
        <f t="shared" si="2"/>
        <v>7</v>
      </c>
      <c r="K4" s="57">
        <f t="shared" si="2"/>
        <v>8</v>
      </c>
      <c r="L4" s="57">
        <f t="shared" si="2"/>
        <v>9</v>
      </c>
      <c r="M4" s="57">
        <f t="shared" si="2"/>
        <v>10</v>
      </c>
      <c r="N4" s="57">
        <f t="shared" si="2"/>
        <v>11</v>
      </c>
    </row>
    <row r="5" spans="1:15" ht="18" customHeight="1" thickTop="1" x14ac:dyDescent="0.25">
      <c r="A5" s="31">
        <v>1</v>
      </c>
      <c r="B5" s="22" t="s">
        <v>0</v>
      </c>
      <c r="C5" s="27">
        <v>0</v>
      </c>
      <c r="D5" s="28">
        <v>0</v>
      </c>
      <c r="E5" s="29">
        <v>0</v>
      </c>
      <c r="F5" s="30">
        <v>3</v>
      </c>
      <c r="G5" s="27">
        <v>3</v>
      </c>
      <c r="H5" s="28">
        <v>3</v>
      </c>
      <c r="I5" s="29">
        <v>3</v>
      </c>
      <c r="J5" s="27">
        <v>3</v>
      </c>
      <c r="K5" s="28">
        <v>3</v>
      </c>
      <c r="L5" s="29">
        <v>3</v>
      </c>
      <c r="M5" s="27">
        <v>3</v>
      </c>
      <c r="N5" s="29">
        <v>3</v>
      </c>
      <c r="O5" s="236" t="s">
        <v>10</v>
      </c>
    </row>
    <row r="6" spans="1:15" ht="18" customHeight="1" x14ac:dyDescent="0.25">
      <c r="A6" s="32">
        <v>2</v>
      </c>
      <c r="B6" s="7" t="s">
        <v>1</v>
      </c>
      <c r="C6" s="4">
        <v>3</v>
      </c>
      <c r="D6" s="5">
        <v>3</v>
      </c>
      <c r="E6" s="6">
        <v>3</v>
      </c>
      <c r="F6" s="17">
        <v>3</v>
      </c>
      <c r="G6" s="4">
        <v>3</v>
      </c>
      <c r="H6" s="5">
        <v>3</v>
      </c>
      <c r="I6" s="6">
        <v>3</v>
      </c>
      <c r="J6" s="4">
        <v>3</v>
      </c>
      <c r="K6" s="5">
        <v>3</v>
      </c>
      <c r="L6" s="6">
        <v>3</v>
      </c>
      <c r="M6" s="4">
        <v>3</v>
      </c>
      <c r="N6" s="6">
        <v>3</v>
      </c>
      <c r="O6" s="237"/>
    </row>
    <row r="7" spans="1:15" ht="18" customHeight="1" x14ac:dyDescent="0.25">
      <c r="A7" s="32">
        <v>3</v>
      </c>
      <c r="B7" s="7" t="s">
        <v>2</v>
      </c>
      <c r="C7" s="4">
        <v>3</v>
      </c>
      <c r="D7" s="5">
        <v>3</v>
      </c>
      <c r="E7" s="6">
        <v>3</v>
      </c>
      <c r="F7" s="17">
        <v>1</v>
      </c>
      <c r="G7" s="4">
        <v>2</v>
      </c>
      <c r="H7" s="5">
        <v>2</v>
      </c>
      <c r="I7" s="6">
        <v>2</v>
      </c>
      <c r="J7" s="4">
        <v>2</v>
      </c>
      <c r="K7" s="5">
        <v>3</v>
      </c>
      <c r="L7" s="6">
        <v>3</v>
      </c>
      <c r="M7" s="4">
        <v>3</v>
      </c>
      <c r="N7" s="6">
        <v>3</v>
      </c>
      <c r="O7" s="237"/>
    </row>
    <row r="8" spans="1:15" ht="18" customHeight="1" thickBot="1" x14ac:dyDescent="0.3">
      <c r="A8" s="33">
        <v>4</v>
      </c>
      <c r="B8" s="12" t="s">
        <v>3</v>
      </c>
      <c r="C8" s="18">
        <v>2</v>
      </c>
      <c r="D8" s="19">
        <v>2</v>
      </c>
      <c r="E8" s="20">
        <v>2</v>
      </c>
      <c r="F8" s="21">
        <v>2</v>
      </c>
      <c r="G8" s="18">
        <v>1</v>
      </c>
      <c r="H8" s="19">
        <v>1</v>
      </c>
      <c r="I8" s="20">
        <v>1</v>
      </c>
      <c r="J8" s="18">
        <v>1</v>
      </c>
      <c r="K8" s="19">
        <v>2</v>
      </c>
      <c r="L8" s="20">
        <v>2</v>
      </c>
      <c r="M8" s="18">
        <v>3</v>
      </c>
      <c r="N8" s="20">
        <v>3</v>
      </c>
      <c r="O8" s="237"/>
    </row>
    <row r="9" spans="1:15" ht="21" customHeight="1" thickTop="1" thickBot="1" x14ac:dyDescent="0.3">
      <c r="A9" s="35">
        <v>1</v>
      </c>
      <c r="B9" s="36" t="str">
        <f>VLOOKUP(A9,$A$5:$N$8,2,0)</f>
        <v>Einzelperson</v>
      </c>
      <c r="C9" s="37">
        <f t="shared" ref="C9:N9" si="3">SUMIF($A$5:$A$8,$A9,C$5:C$8)</f>
        <v>0</v>
      </c>
      <c r="D9" s="47">
        <f t="shared" si="3"/>
        <v>0</v>
      </c>
      <c r="E9" s="48">
        <f t="shared" si="3"/>
        <v>0</v>
      </c>
      <c r="F9" s="49">
        <f t="shared" si="3"/>
        <v>3</v>
      </c>
      <c r="G9" s="37">
        <f t="shared" si="3"/>
        <v>3</v>
      </c>
      <c r="H9" s="47">
        <f t="shared" si="3"/>
        <v>3</v>
      </c>
      <c r="I9" s="48">
        <f t="shared" si="3"/>
        <v>3</v>
      </c>
      <c r="J9" s="37">
        <f t="shared" si="3"/>
        <v>3</v>
      </c>
      <c r="K9" s="47">
        <f t="shared" si="3"/>
        <v>3</v>
      </c>
      <c r="L9" s="48">
        <f t="shared" si="3"/>
        <v>3</v>
      </c>
      <c r="M9" s="37">
        <f t="shared" si="3"/>
        <v>3</v>
      </c>
      <c r="N9" s="48">
        <f t="shared" si="3"/>
        <v>3</v>
      </c>
      <c r="O9" s="238"/>
    </row>
    <row r="10" spans="1:15" ht="18" customHeight="1" thickTop="1" x14ac:dyDescent="0.25">
      <c r="A10" s="31">
        <v>1</v>
      </c>
      <c r="B10" s="22" t="s">
        <v>4</v>
      </c>
      <c r="C10" s="27">
        <v>3</v>
      </c>
      <c r="D10" s="28">
        <v>2</v>
      </c>
      <c r="E10" s="29">
        <v>1</v>
      </c>
      <c r="F10" s="30">
        <v>3</v>
      </c>
      <c r="G10" s="27">
        <v>3</v>
      </c>
      <c r="H10" s="28">
        <v>2</v>
      </c>
      <c r="I10" s="29">
        <v>1</v>
      </c>
      <c r="J10" s="27">
        <v>3</v>
      </c>
      <c r="K10" s="28">
        <v>2</v>
      </c>
      <c r="L10" s="29">
        <v>1</v>
      </c>
      <c r="M10" s="27">
        <v>2</v>
      </c>
      <c r="N10" s="29">
        <v>1</v>
      </c>
      <c r="O10" s="236" t="s">
        <v>11</v>
      </c>
    </row>
    <row r="11" spans="1:15" ht="18" customHeight="1" x14ac:dyDescent="0.25">
      <c r="A11" s="32">
        <v>2</v>
      </c>
      <c r="B11" s="7" t="s">
        <v>18</v>
      </c>
      <c r="C11" s="4">
        <v>3</v>
      </c>
      <c r="D11" s="5">
        <v>3</v>
      </c>
      <c r="E11" s="6">
        <v>3</v>
      </c>
      <c r="F11" s="17">
        <v>3</v>
      </c>
      <c r="G11" s="4">
        <v>3</v>
      </c>
      <c r="H11" s="5">
        <v>3</v>
      </c>
      <c r="I11" s="6">
        <v>3</v>
      </c>
      <c r="J11" s="4">
        <v>3</v>
      </c>
      <c r="K11" s="5">
        <v>3</v>
      </c>
      <c r="L11" s="6">
        <v>3</v>
      </c>
      <c r="M11" s="4">
        <v>3</v>
      </c>
      <c r="N11" s="6">
        <v>3</v>
      </c>
      <c r="O11" s="237"/>
    </row>
    <row r="12" spans="1:15" ht="18" customHeight="1" x14ac:dyDescent="0.25">
      <c r="A12" s="32">
        <v>3</v>
      </c>
      <c r="B12" s="7" t="s">
        <v>19</v>
      </c>
      <c r="C12" s="4">
        <v>2</v>
      </c>
      <c r="D12" s="5">
        <v>2</v>
      </c>
      <c r="E12" s="6">
        <v>2</v>
      </c>
      <c r="F12" s="17">
        <v>2</v>
      </c>
      <c r="G12" s="4">
        <v>2</v>
      </c>
      <c r="H12" s="5">
        <v>2</v>
      </c>
      <c r="I12" s="6">
        <v>2</v>
      </c>
      <c r="J12" s="4">
        <v>2</v>
      </c>
      <c r="K12" s="5">
        <v>2</v>
      </c>
      <c r="L12" s="6">
        <v>2</v>
      </c>
      <c r="M12" s="4">
        <v>2</v>
      </c>
      <c r="N12" s="6">
        <v>2</v>
      </c>
      <c r="O12" s="237"/>
    </row>
    <row r="13" spans="1:15" ht="18" customHeight="1" x14ac:dyDescent="0.25">
      <c r="A13" s="32">
        <v>4</v>
      </c>
      <c r="B13" s="7" t="s">
        <v>20</v>
      </c>
      <c r="C13" s="4">
        <v>1</v>
      </c>
      <c r="D13" s="5">
        <v>2</v>
      </c>
      <c r="E13" s="6">
        <v>3</v>
      </c>
      <c r="F13" s="17">
        <v>1</v>
      </c>
      <c r="G13" s="4">
        <v>1</v>
      </c>
      <c r="H13" s="5">
        <v>2</v>
      </c>
      <c r="I13" s="6">
        <v>3</v>
      </c>
      <c r="J13" s="4">
        <v>1</v>
      </c>
      <c r="K13" s="5">
        <v>2</v>
      </c>
      <c r="L13" s="6">
        <v>3</v>
      </c>
      <c r="M13" s="4">
        <v>2</v>
      </c>
      <c r="N13" s="6">
        <v>3</v>
      </c>
      <c r="O13" s="237"/>
    </row>
    <row r="14" spans="1:15" ht="18" customHeight="1" thickBot="1" x14ac:dyDescent="0.3">
      <c r="A14" s="33">
        <v>5</v>
      </c>
      <c r="B14" s="12" t="s">
        <v>5</v>
      </c>
      <c r="C14" s="18">
        <v>0</v>
      </c>
      <c r="D14" s="19">
        <v>0</v>
      </c>
      <c r="E14" s="20">
        <v>0</v>
      </c>
      <c r="F14" s="21">
        <v>0</v>
      </c>
      <c r="G14" s="18">
        <v>0</v>
      </c>
      <c r="H14" s="19">
        <v>0</v>
      </c>
      <c r="I14" s="20">
        <v>0</v>
      </c>
      <c r="J14" s="18">
        <v>0</v>
      </c>
      <c r="K14" s="19">
        <v>0</v>
      </c>
      <c r="L14" s="20">
        <v>0</v>
      </c>
      <c r="M14" s="18">
        <v>0</v>
      </c>
      <c r="N14" s="20">
        <v>0</v>
      </c>
      <c r="O14" s="237"/>
    </row>
    <row r="15" spans="1:15" ht="21" customHeight="1" thickTop="1" thickBot="1" x14ac:dyDescent="0.3">
      <c r="A15" s="35">
        <v>4</v>
      </c>
      <c r="B15" s="36" t="str">
        <f>VLOOKUP(A15,$A$10:$N$14,2,0)</f>
        <v>Ladestationen in der Nähe</v>
      </c>
      <c r="C15" s="37">
        <f t="shared" ref="C15:N15" si="4">SUMIF($A$10:$A$14,$A15,C$10:C$14)</f>
        <v>1</v>
      </c>
      <c r="D15" s="47">
        <f t="shared" si="4"/>
        <v>2</v>
      </c>
      <c r="E15" s="48">
        <f t="shared" si="4"/>
        <v>3</v>
      </c>
      <c r="F15" s="49">
        <f t="shared" si="4"/>
        <v>1</v>
      </c>
      <c r="G15" s="37">
        <f t="shared" si="4"/>
        <v>1</v>
      </c>
      <c r="H15" s="47">
        <f t="shared" si="4"/>
        <v>2</v>
      </c>
      <c r="I15" s="48">
        <f t="shared" si="4"/>
        <v>3</v>
      </c>
      <c r="J15" s="37">
        <f t="shared" si="4"/>
        <v>1</v>
      </c>
      <c r="K15" s="47">
        <f t="shared" si="4"/>
        <v>2</v>
      </c>
      <c r="L15" s="48">
        <f t="shared" si="4"/>
        <v>3</v>
      </c>
      <c r="M15" s="37">
        <f t="shared" si="4"/>
        <v>2</v>
      </c>
      <c r="N15" s="48">
        <f t="shared" si="4"/>
        <v>3</v>
      </c>
      <c r="O15" s="238"/>
    </row>
    <row r="16" spans="1:15" ht="18" customHeight="1" thickTop="1" x14ac:dyDescent="0.25">
      <c r="A16" s="31">
        <v>1</v>
      </c>
      <c r="B16" s="22" t="s">
        <v>6</v>
      </c>
      <c r="C16" s="23">
        <v>3</v>
      </c>
      <c r="D16" s="24">
        <v>3</v>
      </c>
      <c r="E16" s="25">
        <v>3</v>
      </c>
      <c r="F16" s="26">
        <v>3</v>
      </c>
      <c r="G16" s="23">
        <v>3</v>
      </c>
      <c r="H16" s="24">
        <v>3</v>
      </c>
      <c r="I16" s="25">
        <v>3</v>
      </c>
      <c r="J16" s="23">
        <v>3</v>
      </c>
      <c r="K16" s="24">
        <v>3</v>
      </c>
      <c r="L16" s="25">
        <v>3</v>
      </c>
      <c r="M16" s="23">
        <v>3</v>
      </c>
      <c r="N16" s="25">
        <v>3</v>
      </c>
      <c r="O16" s="236" t="s">
        <v>12</v>
      </c>
    </row>
    <row r="17" spans="1:15" ht="18" customHeight="1" x14ac:dyDescent="0.25">
      <c r="A17" s="32">
        <v>2</v>
      </c>
      <c r="B17" s="7" t="s">
        <v>8</v>
      </c>
      <c r="C17" s="8">
        <v>1</v>
      </c>
      <c r="D17" s="9">
        <v>3</v>
      </c>
      <c r="E17" s="10">
        <v>3</v>
      </c>
      <c r="F17" s="11">
        <v>1</v>
      </c>
      <c r="G17" s="8">
        <v>1</v>
      </c>
      <c r="H17" s="9">
        <v>3</v>
      </c>
      <c r="I17" s="10">
        <v>3</v>
      </c>
      <c r="J17" s="8">
        <v>1</v>
      </c>
      <c r="K17" s="9">
        <v>3</v>
      </c>
      <c r="L17" s="10">
        <v>3</v>
      </c>
      <c r="M17" s="8">
        <v>3</v>
      </c>
      <c r="N17" s="10">
        <v>3</v>
      </c>
      <c r="O17" s="237"/>
    </row>
    <row r="18" spans="1:15" ht="18" customHeight="1" x14ac:dyDescent="0.25">
      <c r="A18" s="32">
        <v>3</v>
      </c>
      <c r="B18" s="7" t="s">
        <v>7</v>
      </c>
      <c r="C18" s="8">
        <v>0</v>
      </c>
      <c r="D18" s="9">
        <v>1</v>
      </c>
      <c r="E18" s="10">
        <v>3</v>
      </c>
      <c r="F18" s="11">
        <v>0</v>
      </c>
      <c r="G18" s="8">
        <v>0</v>
      </c>
      <c r="H18" s="9">
        <v>1</v>
      </c>
      <c r="I18" s="10">
        <v>3</v>
      </c>
      <c r="J18" s="8">
        <v>0</v>
      </c>
      <c r="K18" s="9">
        <v>1</v>
      </c>
      <c r="L18" s="10">
        <v>3</v>
      </c>
      <c r="M18" s="8">
        <v>1</v>
      </c>
      <c r="N18" s="10">
        <v>3</v>
      </c>
      <c r="O18" s="237"/>
    </row>
    <row r="19" spans="1:15" ht="18" customHeight="1" thickBot="1" x14ac:dyDescent="0.3">
      <c r="A19" s="33">
        <v>4</v>
      </c>
      <c r="B19" s="12" t="s">
        <v>9</v>
      </c>
      <c r="C19" s="13">
        <v>0</v>
      </c>
      <c r="D19" s="14">
        <v>0</v>
      </c>
      <c r="E19" s="15">
        <v>1</v>
      </c>
      <c r="F19" s="16">
        <v>0</v>
      </c>
      <c r="G19" s="13">
        <v>0</v>
      </c>
      <c r="H19" s="14">
        <v>0</v>
      </c>
      <c r="I19" s="15">
        <v>1</v>
      </c>
      <c r="J19" s="13">
        <v>0</v>
      </c>
      <c r="K19" s="14">
        <v>0</v>
      </c>
      <c r="L19" s="15">
        <v>0</v>
      </c>
      <c r="M19" s="13">
        <v>0</v>
      </c>
      <c r="N19" s="15">
        <v>1</v>
      </c>
      <c r="O19" s="237"/>
    </row>
    <row r="20" spans="1:15" ht="21" customHeight="1" thickTop="1" thickBot="1" x14ac:dyDescent="0.3">
      <c r="A20" s="35">
        <v>1</v>
      </c>
      <c r="B20" s="36" t="str">
        <f>VLOOKUP(A20,$A$16:$N$19,2,0)</f>
        <v>Täglich bis zu 50km</v>
      </c>
      <c r="C20" s="37">
        <f t="shared" ref="C20:N20" si="5">SUMIF($A$16:$A$19,$A20,C$16:C$19)</f>
        <v>3</v>
      </c>
      <c r="D20" s="47">
        <f t="shared" si="5"/>
        <v>3</v>
      </c>
      <c r="E20" s="48">
        <f t="shared" si="5"/>
        <v>3</v>
      </c>
      <c r="F20" s="49">
        <f t="shared" si="5"/>
        <v>3</v>
      </c>
      <c r="G20" s="37">
        <f t="shared" si="5"/>
        <v>3</v>
      </c>
      <c r="H20" s="47">
        <f t="shared" si="5"/>
        <v>3</v>
      </c>
      <c r="I20" s="48">
        <f t="shared" si="5"/>
        <v>3</v>
      </c>
      <c r="J20" s="37">
        <f t="shared" si="5"/>
        <v>3</v>
      </c>
      <c r="K20" s="47">
        <f t="shared" si="5"/>
        <v>3</v>
      </c>
      <c r="L20" s="48">
        <f t="shared" si="5"/>
        <v>3</v>
      </c>
      <c r="M20" s="37">
        <f t="shared" si="5"/>
        <v>3</v>
      </c>
      <c r="N20" s="48">
        <f t="shared" si="5"/>
        <v>3</v>
      </c>
      <c r="O20" s="238"/>
    </row>
    <row r="21" spans="1:15" ht="18" customHeight="1" thickTop="1" x14ac:dyDescent="0.25">
      <c r="A21" s="31">
        <v>1</v>
      </c>
      <c r="B21" s="22" t="s">
        <v>17</v>
      </c>
      <c r="C21" s="23">
        <v>3</v>
      </c>
      <c r="D21" s="24">
        <v>3</v>
      </c>
      <c r="E21" s="25">
        <v>3</v>
      </c>
      <c r="F21" s="26">
        <v>2</v>
      </c>
      <c r="G21" s="23">
        <v>2</v>
      </c>
      <c r="H21" s="24">
        <v>3</v>
      </c>
      <c r="I21" s="25">
        <v>3</v>
      </c>
      <c r="J21" s="23">
        <v>2</v>
      </c>
      <c r="K21" s="24">
        <v>3</v>
      </c>
      <c r="L21" s="25">
        <v>3</v>
      </c>
      <c r="M21" s="23">
        <v>3</v>
      </c>
      <c r="N21" s="25">
        <v>3</v>
      </c>
      <c r="O21" s="236" t="s">
        <v>16</v>
      </c>
    </row>
    <row r="22" spans="1:15" ht="18" customHeight="1" x14ac:dyDescent="0.25">
      <c r="A22" s="32">
        <v>2</v>
      </c>
      <c r="B22" s="7" t="s">
        <v>13</v>
      </c>
      <c r="C22" s="8">
        <v>3</v>
      </c>
      <c r="D22" s="9">
        <v>3</v>
      </c>
      <c r="E22" s="10">
        <v>3</v>
      </c>
      <c r="F22" s="11">
        <v>1</v>
      </c>
      <c r="G22" s="8">
        <v>1</v>
      </c>
      <c r="H22" s="9">
        <v>2</v>
      </c>
      <c r="I22" s="10">
        <v>3</v>
      </c>
      <c r="J22" s="8">
        <v>1</v>
      </c>
      <c r="K22" s="9">
        <v>2</v>
      </c>
      <c r="L22" s="10">
        <v>3</v>
      </c>
      <c r="M22" s="8">
        <v>2</v>
      </c>
      <c r="N22" s="10">
        <v>3</v>
      </c>
      <c r="O22" s="237"/>
    </row>
    <row r="23" spans="1:15" ht="18" customHeight="1" x14ac:dyDescent="0.25">
      <c r="A23" s="32">
        <v>3</v>
      </c>
      <c r="B23" s="7" t="s">
        <v>14</v>
      </c>
      <c r="C23" s="8">
        <v>3</v>
      </c>
      <c r="D23" s="9">
        <v>3</v>
      </c>
      <c r="E23" s="10">
        <v>3</v>
      </c>
      <c r="F23" s="11">
        <v>0</v>
      </c>
      <c r="G23" s="8">
        <v>0</v>
      </c>
      <c r="H23" s="9">
        <v>1</v>
      </c>
      <c r="I23" s="10">
        <v>2</v>
      </c>
      <c r="J23" s="8">
        <v>0</v>
      </c>
      <c r="K23" s="9">
        <v>1</v>
      </c>
      <c r="L23" s="10">
        <v>2</v>
      </c>
      <c r="M23" s="8">
        <v>1</v>
      </c>
      <c r="N23" s="10">
        <v>2</v>
      </c>
      <c r="O23" s="237"/>
    </row>
    <row r="24" spans="1:15" ht="18" customHeight="1" thickBot="1" x14ac:dyDescent="0.3">
      <c r="A24" s="33">
        <v>4</v>
      </c>
      <c r="B24" s="12" t="s">
        <v>15</v>
      </c>
      <c r="C24" s="13">
        <v>3</v>
      </c>
      <c r="D24" s="14">
        <v>3</v>
      </c>
      <c r="E24" s="15">
        <v>3</v>
      </c>
      <c r="F24" s="16">
        <v>0</v>
      </c>
      <c r="G24" s="13">
        <v>0</v>
      </c>
      <c r="H24" s="14">
        <v>0</v>
      </c>
      <c r="I24" s="15">
        <v>1</v>
      </c>
      <c r="J24" s="13">
        <v>0</v>
      </c>
      <c r="K24" s="14">
        <v>0</v>
      </c>
      <c r="L24" s="15">
        <v>1</v>
      </c>
      <c r="M24" s="13">
        <v>0</v>
      </c>
      <c r="N24" s="15">
        <v>1</v>
      </c>
      <c r="O24" s="237"/>
    </row>
    <row r="25" spans="1:15" ht="21" customHeight="1" thickTop="1" thickBot="1" x14ac:dyDescent="0.3">
      <c r="A25" s="35">
        <v>2</v>
      </c>
      <c r="B25" s="36" t="str">
        <f>VLOOKUP(A25,$A$21:$N$24,2,0)</f>
        <v>mehrmals im Jahr</v>
      </c>
      <c r="C25" s="37">
        <f t="shared" ref="C25:N25" si="6">SUMIF($A$21:$A$24,$A25,C$21:C$24)</f>
        <v>3</v>
      </c>
      <c r="D25" s="47">
        <f t="shared" si="6"/>
        <v>3</v>
      </c>
      <c r="E25" s="48">
        <f t="shared" si="6"/>
        <v>3</v>
      </c>
      <c r="F25" s="49">
        <f t="shared" si="6"/>
        <v>1</v>
      </c>
      <c r="G25" s="37">
        <f t="shared" si="6"/>
        <v>1</v>
      </c>
      <c r="H25" s="47">
        <f t="shared" si="6"/>
        <v>2</v>
      </c>
      <c r="I25" s="48">
        <f t="shared" si="6"/>
        <v>3</v>
      </c>
      <c r="J25" s="37">
        <f t="shared" si="6"/>
        <v>1</v>
      </c>
      <c r="K25" s="47">
        <f t="shared" si="6"/>
        <v>2</v>
      </c>
      <c r="L25" s="48">
        <f t="shared" si="6"/>
        <v>3</v>
      </c>
      <c r="M25" s="37">
        <f t="shared" si="6"/>
        <v>2</v>
      </c>
      <c r="N25" s="48">
        <f t="shared" si="6"/>
        <v>3</v>
      </c>
      <c r="O25" s="238"/>
    </row>
    <row r="26" spans="1:15" ht="18" customHeight="1" thickTop="1" x14ac:dyDescent="0.25">
      <c r="A26" s="31">
        <v>1</v>
      </c>
      <c r="B26" s="22" t="s">
        <v>36</v>
      </c>
      <c r="C26" s="23">
        <v>3</v>
      </c>
      <c r="D26" s="24">
        <v>3</v>
      </c>
      <c r="E26" s="25">
        <v>3</v>
      </c>
      <c r="F26" s="26">
        <v>1</v>
      </c>
      <c r="G26" s="23">
        <v>1</v>
      </c>
      <c r="H26" s="24">
        <v>3</v>
      </c>
      <c r="I26" s="25">
        <v>3</v>
      </c>
      <c r="J26" s="23">
        <v>1</v>
      </c>
      <c r="K26" s="24">
        <v>3</v>
      </c>
      <c r="L26" s="25">
        <v>3</v>
      </c>
      <c r="M26" s="23">
        <v>3</v>
      </c>
      <c r="N26" s="25">
        <v>3</v>
      </c>
      <c r="O26" s="236" t="s">
        <v>33</v>
      </c>
    </row>
    <row r="27" spans="1:15" ht="18" customHeight="1" x14ac:dyDescent="0.25">
      <c r="A27" s="32">
        <v>2</v>
      </c>
      <c r="B27" s="7" t="s">
        <v>35</v>
      </c>
      <c r="C27" s="8">
        <v>3</v>
      </c>
      <c r="D27" s="9">
        <v>3</v>
      </c>
      <c r="E27" s="10">
        <v>3</v>
      </c>
      <c r="F27" s="11">
        <v>0</v>
      </c>
      <c r="G27" s="8">
        <v>0</v>
      </c>
      <c r="H27" s="9">
        <v>2</v>
      </c>
      <c r="I27" s="10">
        <v>3</v>
      </c>
      <c r="J27" s="8">
        <v>0</v>
      </c>
      <c r="K27" s="9">
        <v>2</v>
      </c>
      <c r="L27" s="10">
        <v>3</v>
      </c>
      <c r="M27" s="8">
        <v>2</v>
      </c>
      <c r="N27" s="10">
        <v>3</v>
      </c>
      <c r="O27" s="237"/>
    </row>
    <row r="28" spans="1:15" ht="18" customHeight="1" thickBot="1" x14ac:dyDescent="0.3">
      <c r="A28" s="33">
        <v>3</v>
      </c>
      <c r="B28" s="12" t="s">
        <v>34</v>
      </c>
      <c r="C28" s="13">
        <v>3</v>
      </c>
      <c r="D28" s="14">
        <v>3</v>
      </c>
      <c r="E28" s="15">
        <v>3</v>
      </c>
      <c r="F28" s="16">
        <v>0</v>
      </c>
      <c r="G28" s="13">
        <v>0</v>
      </c>
      <c r="H28" s="14">
        <v>0</v>
      </c>
      <c r="I28" s="15">
        <v>0</v>
      </c>
      <c r="J28" s="13">
        <v>0</v>
      </c>
      <c r="K28" s="14">
        <v>0</v>
      </c>
      <c r="L28" s="15">
        <v>0</v>
      </c>
      <c r="M28" s="13">
        <v>0</v>
      </c>
      <c r="N28" s="15">
        <v>0</v>
      </c>
      <c r="O28" s="237"/>
    </row>
    <row r="29" spans="1:15" ht="21" customHeight="1" thickTop="1" thickBot="1" x14ac:dyDescent="0.3">
      <c r="A29" s="35">
        <v>2</v>
      </c>
      <c r="B29" s="36" t="str">
        <f>VLOOKUP(A29,$A$26:$N$28,2,0)</f>
        <v>Pause alle 2 bis 2½ Stunden</v>
      </c>
      <c r="C29" s="37">
        <f t="shared" ref="C29:N29" si="7">SUMIF($A$26:$A$28,$A29,C$26:C$28)</f>
        <v>3</v>
      </c>
      <c r="D29" s="47">
        <f t="shared" si="7"/>
        <v>3</v>
      </c>
      <c r="E29" s="48">
        <f t="shared" si="7"/>
        <v>3</v>
      </c>
      <c r="F29" s="49">
        <f t="shared" si="7"/>
        <v>0</v>
      </c>
      <c r="G29" s="37">
        <f t="shared" si="7"/>
        <v>0</v>
      </c>
      <c r="H29" s="47">
        <f t="shared" si="7"/>
        <v>2</v>
      </c>
      <c r="I29" s="48">
        <f t="shared" si="7"/>
        <v>3</v>
      </c>
      <c r="J29" s="37">
        <f t="shared" si="7"/>
        <v>0</v>
      </c>
      <c r="K29" s="47">
        <f t="shared" si="7"/>
        <v>2</v>
      </c>
      <c r="L29" s="48">
        <f t="shared" si="7"/>
        <v>3</v>
      </c>
      <c r="M29" s="37">
        <f t="shared" si="7"/>
        <v>2</v>
      </c>
      <c r="N29" s="48">
        <f t="shared" si="7"/>
        <v>3</v>
      </c>
      <c r="O29" s="238"/>
    </row>
    <row r="30" spans="1:15" ht="18" customHeight="1" thickTop="1" x14ac:dyDescent="0.25"/>
    <row r="31" spans="1:15" ht="18" customHeight="1" x14ac:dyDescent="0.25"/>
    <row r="32" spans="1:15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</sheetData>
  <mergeCells count="5">
    <mergeCell ref="O26:O29"/>
    <mergeCell ref="O5:O9"/>
    <mergeCell ref="O10:O15"/>
    <mergeCell ref="O16:O20"/>
    <mergeCell ref="O21:O25"/>
  </mergeCells>
  <conditionalFormatting sqref="C2:N3">
    <cfRule type="colorScale" priority="6">
      <colorScale>
        <cfvo type="min"/>
        <cfvo type="percentile" val="50"/>
        <cfvo type="max"/>
        <color rgb="FFFF8080"/>
        <color rgb="FFFFFF80"/>
        <color rgb="FF80FF80"/>
      </colorScale>
    </cfRule>
  </conditionalFormatting>
  <conditionalFormatting sqref="C5:N29">
    <cfRule type="colorScale" priority="7">
      <colorScale>
        <cfvo type="min"/>
        <cfvo type="percentile" val="50"/>
        <cfvo type="max"/>
        <color rgb="FFFF8080"/>
        <color rgb="FFFFFF80"/>
        <color rgb="FF80FF80"/>
      </colorScale>
    </cfRule>
  </conditionalFormatting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9F004-411C-4CBC-8480-11EA89841434}">
  <dimension ref="B1:S46"/>
  <sheetViews>
    <sheetView showGridLines="0" zoomScale="145" zoomScaleNormal="145" workbookViewId="0">
      <pane ySplit="5" topLeftCell="A24" activePane="bottomLeft" state="frozen"/>
      <selection pane="bottomLeft" activeCell="D3" sqref="D3"/>
    </sheetView>
  </sheetViews>
  <sheetFormatPr baseColWidth="10" defaultColWidth="9.140625" defaultRowHeight="15" x14ac:dyDescent="0.25"/>
  <cols>
    <col min="1" max="1" width="1.7109375" style="2" customWidth="1"/>
    <col min="2" max="2" width="3.7109375" style="3" customWidth="1"/>
    <col min="3" max="3" width="30.7109375" style="1" customWidth="1"/>
    <col min="4" max="4" width="3.7109375" style="69" customWidth="1"/>
    <col min="5" max="5" width="3.7109375" style="87" customWidth="1"/>
    <col min="6" max="6" width="3.7109375" style="104" customWidth="1"/>
    <col min="7" max="8" width="3.7109375" style="69" customWidth="1"/>
    <col min="9" max="9" width="3.7109375" style="87" customWidth="1"/>
    <col min="10" max="10" width="3.7109375" style="104" customWidth="1"/>
    <col min="11" max="11" width="3.7109375" style="69" customWidth="1"/>
    <col min="12" max="12" width="3.7109375" style="87" customWidth="1"/>
    <col min="13" max="13" width="3.7109375" style="104" customWidth="1"/>
    <col min="14" max="14" width="3.7109375" style="87" customWidth="1"/>
    <col min="15" max="15" width="3.7109375" style="104" customWidth="1"/>
    <col min="16" max="17" width="3.7109375" style="2" customWidth="1"/>
    <col min="18" max="18" width="1.7109375" style="2" customWidth="1"/>
    <col min="19" max="19" width="9.140625" style="65"/>
    <col min="20" max="16384" width="9.140625" style="2"/>
  </cols>
  <sheetData>
    <row r="1" spans="2:19" ht="9.9499999999999993" customHeight="1" thickBot="1" x14ac:dyDescent="0.3"/>
    <row r="2" spans="2:19" s="46" customFormat="1" ht="120" customHeight="1" thickTop="1" x14ac:dyDescent="0.25">
      <c r="C2" s="41"/>
      <c r="D2" s="70" t="s">
        <v>21</v>
      </c>
      <c r="E2" s="88" t="s">
        <v>29</v>
      </c>
      <c r="F2" s="105" t="s">
        <v>25</v>
      </c>
      <c r="G2" s="78" t="s">
        <v>22</v>
      </c>
      <c r="H2" s="79" t="s">
        <v>23</v>
      </c>
      <c r="I2" s="88" t="s">
        <v>30</v>
      </c>
      <c r="J2" s="105" t="s">
        <v>26</v>
      </c>
      <c r="K2" s="79" t="s">
        <v>24</v>
      </c>
      <c r="L2" s="88" t="s">
        <v>31</v>
      </c>
      <c r="M2" s="105" t="s">
        <v>27</v>
      </c>
      <c r="N2" s="96" t="s">
        <v>32</v>
      </c>
      <c r="O2" s="117" t="s">
        <v>28</v>
      </c>
      <c r="P2" s="124" t="s">
        <v>37</v>
      </c>
      <c r="Q2" s="182"/>
      <c r="S2" s="66"/>
    </row>
    <row r="3" spans="2:19" ht="21" customHeight="1" thickBot="1" x14ac:dyDescent="0.3">
      <c r="C3" s="34" t="s">
        <v>38</v>
      </c>
      <c r="D3" s="131">
        <f>(D10+D16+D21+D26+D30+D36-$P3)/$P3</f>
        <v>1.3333333333333333</v>
      </c>
      <c r="E3" s="132">
        <f t="shared" ref="E3:O3" si="0">E10+E16+E21+E26+E30+E36-$P3</f>
        <v>9</v>
      </c>
      <c r="F3" s="133">
        <f t="shared" si="0"/>
        <v>10</v>
      </c>
      <c r="G3" s="134">
        <f t="shared" si="0"/>
        <v>6</v>
      </c>
      <c r="H3" s="135">
        <f t="shared" si="0"/>
        <v>6</v>
      </c>
      <c r="I3" s="132">
        <f t="shared" si="0"/>
        <v>10</v>
      </c>
      <c r="J3" s="133">
        <f t="shared" si="0"/>
        <v>12</v>
      </c>
      <c r="K3" s="135">
        <f t="shared" si="0"/>
        <v>6</v>
      </c>
      <c r="L3" s="132">
        <f t="shared" si="0"/>
        <v>10</v>
      </c>
      <c r="M3" s="133">
        <f t="shared" si="0"/>
        <v>12</v>
      </c>
      <c r="N3" s="136">
        <f t="shared" si="0"/>
        <v>10</v>
      </c>
      <c r="O3" s="137">
        <f t="shared" si="0"/>
        <v>11</v>
      </c>
      <c r="P3" s="125">
        <f>COUNTA(P6:P36)</f>
        <v>6</v>
      </c>
      <c r="Q3" s="183"/>
    </row>
    <row r="4" spans="2:19" s="40" customFormat="1" ht="12" customHeight="1" thickTop="1" x14ac:dyDescent="0.25">
      <c r="B4" s="123">
        <f>COUNTA(D3:O3)</f>
        <v>12</v>
      </c>
      <c r="C4" s="122" t="s">
        <v>39</v>
      </c>
      <c r="D4" s="126">
        <v>0</v>
      </c>
      <c r="E4" s="127">
        <f>$P3*2/($B4-1)+D4</f>
        <v>1.0909090909090908</v>
      </c>
      <c r="F4" s="128">
        <f t="shared" ref="F4:O4" si="1">$P3*2/($B4-1)+E4</f>
        <v>2.1818181818181817</v>
      </c>
      <c r="G4" s="129">
        <f t="shared" si="1"/>
        <v>3.2727272727272725</v>
      </c>
      <c r="H4" s="129">
        <f t="shared" si="1"/>
        <v>4.3636363636363633</v>
      </c>
      <c r="I4" s="127">
        <f t="shared" si="1"/>
        <v>5.4545454545454541</v>
      </c>
      <c r="J4" s="128">
        <f t="shared" si="1"/>
        <v>6.545454545454545</v>
      </c>
      <c r="K4" s="129">
        <f t="shared" si="1"/>
        <v>7.6363636363636358</v>
      </c>
      <c r="L4" s="127">
        <f t="shared" si="1"/>
        <v>8.7272727272727266</v>
      </c>
      <c r="M4" s="128">
        <f t="shared" si="1"/>
        <v>9.8181818181818166</v>
      </c>
      <c r="N4" s="127">
        <f t="shared" si="1"/>
        <v>10.909090909090907</v>
      </c>
      <c r="O4" s="130">
        <f t="shared" si="1"/>
        <v>11.999999999999996</v>
      </c>
      <c r="S4" s="67"/>
    </row>
    <row r="5" spans="2:19" s="120" customFormat="1" ht="12" customHeight="1" thickBot="1" x14ac:dyDescent="0.3">
      <c r="B5" s="118"/>
      <c r="C5" s="119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S5" s="121"/>
    </row>
    <row r="6" spans="2:19" ht="18" customHeight="1" thickTop="1" x14ac:dyDescent="0.25">
      <c r="B6" s="31">
        <v>1</v>
      </c>
      <c r="C6" s="22" t="s">
        <v>0</v>
      </c>
      <c r="D6" s="71">
        <v>1</v>
      </c>
      <c r="E6" s="89">
        <v>1</v>
      </c>
      <c r="F6" s="106">
        <v>1</v>
      </c>
      <c r="G6" s="80">
        <v>3</v>
      </c>
      <c r="H6" s="71">
        <v>3</v>
      </c>
      <c r="I6" s="89">
        <v>3</v>
      </c>
      <c r="J6" s="110">
        <v>3</v>
      </c>
      <c r="K6" s="71">
        <v>3</v>
      </c>
      <c r="L6" s="89">
        <v>3</v>
      </c>
      <c r="M6" s="110">
        <v>3</v>
      </c>
      <c r="N6" s="97">
        <v>3</v>
      </c>
      <c r="O6" s="110">
        <v>3</v>
      </c>
      <c r="P6" s="236" t="s">
        <v>10</v>
      </c>
      <c r="Q6" s="185" t="str">
        <f>IF(ISBLANK($P6),"","X")</f>
        <v>X</v>
      </c>
    </row>
    <row r="7" spans="2:19" ht="18" customHeight="1" x14ac:dyDescent="0.25">
      <c r="B7" s="32">
        <v>2</v>
      </c>
      <c r="C7" s="7" t="s">
        <v>1</v>
      </c>
      <c r="D7" s="72">
        <v>3</v>
      </c>
      <c r="E7" s="90">
        <v>3</v>
      </c>
      <c r="F7" s="107">
        <v>3</v>
      </c>
      <c r="G7" s="81">
        <v>3</v>
      </c>
      <c r="H7" s="72">
        <v>3</v>
      </c>
      <c r="I7" s="90">
        <v>3</v>
      </c>
      <c r="J7" s="111">
        <v>3</v>
      </c>
      <c r="K7" s="72">
        <v>3</v>
      </c>
      <c r="L7" s="90">
        <v>3</v>
      </c>
      <c r="M7" s="111">
        <v>3</v>
      </c>
      <c r="N7" s="98">
        <v>3</v>
      </c>
      <c r="O7" s="111">
        <v>3</v>
      </c>
      <c r="P7" s="237"/>
      <c r="Q7" s="185" t="str">
        <f t="shared" ref="Q7:Q36" si="2">IF(ISBLANK($P7),"","X")</f>
        <v/>
      </c>
    </row>
    <row r="8" spans="2:19" ht="18" customHeight="1" x14ac:dyDescent="0.25">
      <c r="B8" s="32">
        <v>3</v>
      </c>
      <c r="C8" s="7" t="s">
        <v>2</v>
      </c>
      <c r="D8" s="72">
        <v>3</v>
      </c>
      <c r="E8" s="90">
        <v>3</v>
      </c>
      <c r="F8" s="107">
        <v>3</v>
      </c>
      <c r="G8" s="81">
        <v>1</v>
      </c>
      <c r="H8" s="72">
        <v>2</v>
      </c>
      <c r="I8" s="90">
        <v>2</v>
      </c>
      <c r="J8" s="111">
        <v>2</v>
      </c>
      <c r="K8" s="72">
        <v>3</v>
      </c>
      <c r="L8" s="90">
        <v>3</v>
      </c>
      <c r="M8" s="111">
        <v>3</v>
      </c>
      <c r="N8" s="98">
        <v>3</v>
      </c>
      <c r="O8" s="111">
        <v>3</v>
      </c>
      <c r="P8" s="237"/>
      <c r="Q8" s="185" t="str">
        <f t="shared" si="2"/>
        <v/>
      </c>
    </row>
    <row r="9" spans="2:19" ht="18" customHeight="1" thickBot="1" x14ac:dyDescent="0.3">
      <c r="B9" s="33">
        <v>4</v>
      </c>
      <c r="C9" s="12" t="s">
        <v>3</v>
      </c>
      <c r="D9" s="73">
        <v>2</v>
      </c>
      <c r="E9" s="91">
        <v>2</v>
      </c>
      <c r="F9" s="108">
        <v>2</v>
      </c>
      <c r="G9" s="82">
        <v>1</v>
      </c>
      <c r="H9" s="73">
        <v>1</v>
      </c>
      <c r="I9" s="91">
        <v>1</v>
      </c>
      <c r="J9" s="112">
        <v>1</v>
      </c>
      <c r="K9" s="73">
        <v>2</v>
      </c>
      <c r="L9" s="91">
        <v>2</v>
      </c>
      <c r="M9" s="112">
        <v>2</v>
      </c>
      <c r="N9" s="99">
        <v>3</v>
      </c>
      <c r="O9" s="112">
        <v>3</v>
      </c>
      <c r="P9" s="237"/>
      <c r="Q9" s="185" t="str">
        <f t="shared" si="2"/>
        <v/>
      </c>
    </row>
    <row r="10" spans="2:19" ht="21" customHeight="1" thickTop="1" thickBot="1" x14ac:dyDescent="0.3">
      <c r="B10" s="35">
        <v>1</v>
      </c>
      <c r="C10" s="36" t="str">
        <f>VLOOKUP(B10,$B6:$O9,2,0)</f>
        <v>Einzelperson</v>
      </c>
      <c r="D10" s="74">
        <f>SUMIF($B6:$B9,$B10,D6:D9)</f>
        <v>1</v>
      </c>
      <c r="E10" s="92">
        <f t="shared" ref="E10:O10" si="3">SUMIF($B6:$B9,$B10,E6:E9)</f>
        <v>1</v>
      </c>
      <c r="F10" s="109">
        <f t="shared" si="3"/>
        <v>1</v>
      </c>
      <c r="G10" s="83">
        <f t="shared" si="3"/>
        <v>3</v>
      </c>
      <c r="H10" s="74">
        <f t="shared" si="3"/>
        <v>3</v>
      </c>
      <c r="I10" s="92">
        <f t="shared" si="3"/>
        <v>3</v>
      </c>
      <c r="J10" s="113">
        <f t="shared" si="3"/>
        <v>3</v>
      </c>
      <c r="K10" s="74">
        <f t="shared" si="3"/>
        <v>3</v>
      </c>
      <c r="L10" s="92">
        <f t="shared" si="3"/>
        <v>3</v>
      </c>
      <c r="M10" s="113">
        <f t="shared" si="3"/>
        <v>3</v>
      </c>
      <c r="N10" s="100">
        <f t="shared" si="3"/>
        <v>3</v>
      </c>
      <c r="O10" s="113">
        <f t="shared" si="3"/>
        <v>3</v>
      </c>
      <c r="P10" s="238"/>
      <c r="Q10" s="185" t="str">
        <f t="shared" si="2"/>
        <v/>
      </c>
    </row>
    <row r="11" spans="2:19" ht="18" customHeight="1" thickTop="1" x14ac:dyDescent="0.25">
      <c r="B11" s="31">
        <v>1</v>
      </c>
      <c r="C11" s="22" t="s">
        <v>4</v>
      </c>
      <c r="D11" s="71">
        <v>3</v>
      </c>
      <c r="E11" s="89">
        <v>2</v>
      </c>
      <c r="F11" s="110">
        <v>1</v>
      </c>
      <c r="G11" s="80">
        <v>3</v>
      </c>
      <c r="H11" s="71">
        <v>3</v>
      </c>
      <c r="I11" s="89">
        <v>2</v>
      </c>
      <c r="J11" s="110">
        <v>1</v>
      </c>
      <c r="K11" s="71">
        <v>3</v>
      </c>
      <c r="L11" s="89">
        <v>2</v>
      </c>
      <c r="M11" s="110">
        <v>1</v>
      </c>
      <c r="N11" s="97">
        <v>2</v>
      </c>
      <c r="O11" s="110">
        <v>1</v>
      </c>
      <c r="P11" s="236" t="s">
        <v>11</v>
      </c>
      <c r="Q11" s="185" t="str">
        <f t="shared" si="2"/>
        <v>X</v>
      </c>
    </row>
    <row r="12" spans="2:19" ht="18" customHeight="1" x14ac:dyDescent="0.25">
      <c r="B12" s="32">
        <v>2</v>
      </c>
      <c r="C12" s="7" t="s">
        <v>18</v>
      </c>
      <c r="D12" s="72">
        <v>3</v>
      </c>
      <c r="E12" s="90">
        <v>3</v>
      </c>
      <c r="F12" s="111">
        <v>3</v>
      </c>
      <c r="G12" s="81">
        <v>3</v>
      </c>
      <c r="H12" s="72">
        <v>3</v>
      </c>
      <c r="I12" s="90">
        <v>3</v>
      </c>
      <c r="J12" s="111">
        <v>3</v>
      </c>
      <c r="K12" s="72">
        <v>3</v>
      </c>
      <c r="L12" s="90">
        <v>3</v>
      </c>
      <c r="M12" s="111">
        <v>3</v>
      </c>
      <c r="N12" s="98">
        <v>3</v>
      </c>
      <c r="O12" s="111">
        <v>3</v>
      </c>
      <c r="P12" s="237"/>
      <c r="Q12" s="185" t="str">
        <f t="shared" si="2"/>
        <v/>
      </c>
    </row>
    <row r="13" spans="2:19" ht="18" customHeight="1" x14ac:dyDescent="0.25">
      <c r="B13" s="32">
        <v>3</v>
      </c>
      <c r="C13" s="7" t="s">
        <v>19</v>
      </c>
      <c r="D13" s="72">
        <v>2</v>
      </c>
      <c r="E13" s="90">
        <v>2</v>
      </c>
      <c r="F13" s="111">
        <v>2</v>
      </c>
      <c r="G13" s="81">
        <v>2</v>
      </c>
      <c r="H13" s="72">
        <v>2</v>
      </c>
      <c r="I13" s="90">
        <v>2</v>
      </c>
      <c r="J13" s="111">
        <v>2</v>
      </c>
      <c r="K13" s="72">
        <v>2</v>
      </c>
      <c r="L13" s="90">
        <v>2</v>
      </c>
      <c r="M13" s="111">
        <v>2</v>
      </c>
      <c r="N13" s="98">
        <v>2</v>
      </c>
      <c r="O13" s="111">
        <v>2</v>
      </c>
      <c r="P13" s="237"/>
      <c r="Q13" s="185" t="str">
        <f t="shared" si="2"/>
        <v/>
      </c>
    </row>
    <row r="14" spans="2:19" ht="18" customHeight="1" x14ac:dyDescent="0.25">
      <c r="B14" s="32">
        <v>4</v>
      </c>
      <c r="C14" s="7" t="s">
        <v>20</v>
      </c>
      <c r="D14" s="72">
        <v>1</v>
      </c>
      <c r="E14" s="90">
        <v>2</v>
      </c>
      <c r="F14" s="111">
        <v>3</v>
      </c>
      <c r="G14" s="81">
        <v>1</v>
      </c>
      <c r="H14" s="72">
        <v>1</v>
      </c>
      <c r="I14" s="90">
        <v>2</v>
      </c>
      <c r="J14" s="111">
        <v>3</v>
      </c>
      <c r="K14" s="72">
        <v>1</v>
      </c>
      <c r="L14" s="90">
        <v>2</v>
      </c>
      <c r="M14" s="111">
        <v>3</v>
      </c>
      <c r="N14" s="98">
        <v>2</v>
      </c>
      <c r="O14" s="111">
        <v>3</v>
      </c>
      <c r="P14" s="237"/>
      <c r="Q14" s="185" t="str">
        <f t="shared" si="2"/>
        <v/>
      </c>
    </row>
    <row r="15" spans="2:19" ht="18" customHeight="1" thickBot="1" x14ac:dyDescent="0.3">
      <c r="B15" s="33">
        <v>5</v>
      </c>
      <c r="C15" s="12" t="s">
        <v>5</v>
      </c>
      <c r="D15" s="73">
        <v>1</v>
      </c>
      <c r="E15" s="91">
        <v>1</v>
      </c>
      <c r="F15" s="112">
        <v>1</v>
      </c>
      <c r="G15" s="82">
        <v>1</v>
      </c>
      <c r="H15" s="73">
        <v>1</v>
      </c>
      <c r="I15" s="91">
        <v>1</v>
      </c>
      <c r="J15" s="112">
        <v>1</v>
      </c>
      <c r="K15" s="73">
        <v>1</v>
      </c>
      <c r="L15" s="91">
        <v>1</v>
      </c>
      <c r="M15" s="112">
        <v>1</v>
      </c>
      <c r="N15" s="99">
        <v>1</v>
      </c>
      <c r="O15" s="112">
        <v>1</v>
      </c>
      <c r="P15" s="237"/>
      <c r="Q15" s="185" t="str">
        <f t="shared" si="2"/>
        <v/>
      </c>
    </row>
    <row r="16" spans="2:19" ht="21" customHeight="1" thickTop="1" thickBot="1" x14ac:dyDescent="0.3">
      <c r="B16" s="35">
        <v>4</v>
      </c>
      <c r="C16" s="36" t="str">
        <f>VLOOKUP(B16,$B11:$O15,2,0)</f>
        <v>Ladestationen in der Nähe</v>
      </c>
      <c r="D16" s="74">
        <f>SUMIF($B$11:$B$15,$B16,D11:D15)</f>
        <v>1</v>
      </c>
      <c r="E16" s="92">
        <f t="shared" ref="E16:O16" si="4">SUMIF($B$11:$B$15,$B16,E11:E15)</f>
        <v>2</v>
      </c>
      <c r="F16" s="113">
        <f t="shared" si="4"/>
        <v>3</v>
      </c>
      <c r="G16" s="83">
        <f t="shared" si="4"/>
        <v>1</v>
      </c>
      <c r="H16" s="74">
        <f t="shared" si="4"/>
        <v>1</v>
      </c>
      <c r="I16" s="92">
        <f t="shared" si="4"/>
        <v>2</v>
      </c>
      <c r="J16" s="113">
        <f t="shared" si="4"/>
        <v>3</v>
      </c>
      <c r="K16" s="74">
        <f t="shared" si="4"/>
        <v>1</v>
      </c>
      <c r="L16" s="92">
        <f t="shared" si="4"/>
        <v>2</v>
      </c>
      <c r="M16" s="113">
        <f t="shared" si="4"/>
        <v>3</v>
      </c>
      <c r="N16" s="100">
        <f t="shared" si="4"/>
        <v>2</v>
      </c>
      <c r="O16" s="113">
        <f t="shared" si="4"/>
        <v>3</v>
      </c>
      <c r="P16" s="238"/>
      <c r="Q16" s="185" t="str">
        <f t="shared" si="2"/>
        <v/>
      </c>
    </row>
    <row r="17" spans="2:17" ht="18" customHeight="1" thickTop="1" x14ac:dyDescent="0.25">
      <c r="B17" s="31">
        <v>1</v>
      </c>
      <c r="C17" s="22" t="s">
        <v>6</v>
      </c>
      <c r="D17" s="75">
        <v>3</v>
      </c>
      <c r="E17" s="93">
        <v>3</v>
      </c>
      <c r="F17" s="114">
        <v>3</v>
      </c>
      <c r="G17" s="84">
        <v>3</v>
      </c>
      <c r="H17" s="75">
        <v>3</v>
      </c>
      <c r="I17" s="93">
        <v>3</v>
      </c>
      <c r="J17" s="114">
        <v>3</v>
      </c>
      <c r="K17" s="75">
        <v>3</v>
      </c>
      <c r="L17" s="93">
        <v>3</v>
      </c>
      <c r="M17" s="114">
        <v>3</v>
      </c>
      <c r="N17" s="101">
        <v>3</v>
      </c>
      <c r="O17" s="114">
        <v>3</v>
      </c>
      <c r="P17" s="236" t="s">
        <v>12</v>
      </c>
      <c r="Q17" s="185" t="str">
        <f t="shared" si="2"/>
        <v>X</v>
      </c>
    </row>
    <row r="18" spans="2:17" ht="18" customHeight="1" x14ac:dyDescent="0.25">
      <c r="B18" s="32">
        <v>2</v>
      </c>
      <c r="C18" s="7" t="s">
        <v>8</v>
      </c>
      <c r="D18" s="76">
        <v>1</v>
      </c>
      <c r="E18" s="94">
        <v>3</v>
      </c>
      <c r="F18" s="115">
        <v>3</v>
      </c>
      <c r="G18" s="85">
        <v>1</v>
      </c>
      <c r="H18" s="76">
        <v>1</v>
      </c>
      <c r="I18" s="94">
        <v>3</v>
      </c>
      <c r="J18" s="115">
        <v>3</v>
      </c>
      <c r="K18" s="76">
        <v>1</v>
      </c>
      <c r="L18" s="94">
        <v>3</v>
      </c>
      <c r="M18" s="115">
        <v>3</v>
      </c>
      <c r="N18" s="102">
        <v>3</v>
      </c>
      <c r="O18" s="115">
        <v>3</v>
      </c>
      <c r="P18" s="237"/>
      <c r="Q18" s="185" t="str">
        <f t="shared" si="2"/>
        <v/>
      </c>
    </row>
    <row r="19" spans="2:17" ht="18" customHeight="1" x14ac:dyDescent="0.25">
      <c r="B19" s="32">
        <v>3</v>
      </c>
      <c r="C19" s="7" t="s">
        <v>7</v>
      </c>
      <c r="D19" s="76">
        <v>1</v>
      </c>
      <c r="E19" s="94">
        <v>1</v>
      </c>
      <c r="F19" s="115">
        <v>3</v>
      </c>
      <c r="G19" s="85">
        <v>1</v>
      </c>
      <c r="H19" s="76">
        <v>1</v>
      </c>
      <c r="I19" s="94">
        <v>1</v>
      </c>
      <c r="J19" s="115">
        <v>3</v>
      </c>
      <c r="K19" s="76">
        <v>1</v>
      </c>
      <c r="L19" s="94">
        <v>1</v>
      </c>
      <c r="M19" s="115">
        <v>3</v>
      </c>
      <c r="N19" s="102">
        <v>1</v>
      </c>
      <c r="O19" s="115">
        <v>3</v>
      </c>
      <c r="P19" s="237"/>
      <c r="Q19" s="185" t="str">
        <f t="shared" si="2"/>
        <v/>
      </c>
    </row>
    <row r="20" spans="2:17" ht="18" customHeight="1" thickBot="1" x14ac:dyDescent="0.3">
      <c r="B20" s="33">
        <v>4</v>
      </c>
      <c r="C20" s="12" t="s">
        <v>9</v>
      </c>
      <c r="D20" s="77">
        <v>1</v>
      </c>
      <c r="E20" s="95">
        <v>1</v>
      </c>
      <c r="F20" s="116">
        <v>1</v>
      </c>
      <c r="G20" s="86">
        <v>1</v>
      </c>
      <c r="H20" s="77">
        <v>1</v>
      </c>
      <c r="I20" s="95">
        <v>1</v>
      </c>
      <c r="J20" s="116">
        <v>1</v>
      </c>
      <c r="K20" s="77">
        <v>1</v>
      </c>
      <c r="L20" s="95">
        <v>1</v>
      </c>
      <c r="M20" s="116">
        <v>1</v>
      </c>
      <c r="N20" s="103">
        <v>1</v>
      </c>
      <c r="O20" s="116">
        <v>1</v>
      </c>
      <c r="P20" s="237"/>
      <c r="Q20" s="185" t="str">
        <f t="shared" si="2"/>
        <v/>
      </c>
    </row>
    <row r="21" spans="2:17" ht="21" customHeight="1" thickTop="1" thickBot="1" x14ac:dyDescent="0.3">
      <c r="B21" s="35">
        <v>1</v>
      </c>
      <c r="C21" s="36" t="str">
        <f>VLOOKUP(B21,$B17:$O20,2,0)</f>
        <v>Täglich bis zu 50km</v>
      </c>
      <c r="D21" s="74">
        <f>SUMIF($B17:$B20,$B21,D17:D20)</f>
        <v>3</v>
      </c>
      <c r="E21" s="92">
        <f t="shared" ref="E21" si="5">SUMIF($B17:$B20,$B21,E17:E20)</f>
        <v>3</v>
      </c>
      <c r="F21" s="109">
        <f t="shared" ref="F21" si="6">SUMIF($B17:$B20,$B21,F17:F20)</f>
        <v>3</v>
      </c>
      <c r="G21" s="83">
        <f t="shared" ref="G21" si="7">SUMIF($B17:$B20,$B21,G17:G20)</f>
        <v>3</v>
      </c>
      <c r="H21" s="74">
        <f t="shared" ref="H21" si="8">SUMIF($B17:$B20,$B21,H17:H20)</f>
        <v>3</v>
      </c>
      <c r="I21" s="92">
        <f t="shared" ref="I21" si="9">SUMIF($B17:$B20,$B21,I17:I20)</f>
        <v>3</v>
      </c>
      <c r="J21" s="113">
        <f t="shared" ref="J21" si="10">SUMIF($B17:$B20,$B21,J17:J20)</f>
        <v>3</v>
      </c>
      <c r="K21" s="74">
        <f t="shared" ref="K21" si="11">SUMIF($B17:$B20,$B21,K17:K20)</f>
        <v>3</v>
      </c>
      <c r="L21" s="92">
        <f t="shared" ref="L21" si="12">SUMIF($B17:$B20,$B21,L17:L20)</f>
        <v>3</v>
      </c>
      <c r="M21" s="113">
        <f t="shared" ref="M21" si="13">SUMIF($B17:$B20,$B21,M17:M20)</f>
        <v>3</v>
      </c>
      <c r="N21" s="100">
        <f t="shared" ref="N21" si="14">SUMIF($B17:$B20,$B21,N17:N20)</f>
        <v>3</v>
      </c>
      <c r="O21" s="113">
        <f t="shared" ref="O21" si="15">SUMIF($B17:$B20,$B21,O17:O20)</f>
        <v>3</v>
      </c>
      <c r="P21" s="238"/>
      <c r="Q21" s="185" t="str">
        <f t="shared" si="2"/>
        <v/>
      </c>
    </row>
    <row r="22" spans="2:17" ht="18" customHeight="1" thickTop="1" x14ac:dyDescent="0.25">
      <c r="B22" s="31">
        <v>1</v>
      </c>
      <c r="C22" s="22" t="s">
        <v>17</v>
      </c>
      <c r="D22" s="75">
        <v>3</v>
      </c>
      <c r="E22" s="93">
        <v>3</v>
      </c>
      <c r="F22" s="114">
        <v>3</v>
      </c>
      <c r="G22" s="84">
        <v>2</v>
      </c>
      <c r="H22" s="75">
        <v>2</v>
      </c>
      <c r="I22" s="93">
        <v>3</v>
      </c>
      <c r="J22" s="114">
        <v>3</v>
      </c>
      <c r="K22" s="75">
        <v>2</v>
      </c>
      <c r="L22" s="93">
        <v>3</v>
      </c>
      <c r="M22" s="114">
        <v>3</v>
      </c>
      <c r="N22" s="101">
        <v>3</v>
      </c>
      <c r="O22" s="114">
        <v>3</v>
      </c>
      <c r="P22" s="236" t="s">
        <v>16</v>
      </c>
      <c r="Q22" s="185" t="str">
        <f t="shared" si="2"/>
        <v>X</v>
      </c>
    </row>
    <row r="23" spans="2:17" ht="18" customHeight="1" x14ac:dyDescent="0.25">
      <c r="B23" s="32">
        <v>2</v>
      </c>
      <c r="C23" s="7" t="s">
        <v>13</v>
      </c>
      <c r="D23" s="76">
        <v>3</v>
      </c>
      <c r="E23" s="94">
        <v>3</v>
      </c>
      <c r="F23" s="115">
        <v>3</v>
      </c>
      <c r="G23" s="85">
        <v>1</v>
      </c>
      <c r="H23" s="76">
        <v>1</v>
      </c>
      <c r="I23" s="94">
        <v>2</v>
      </c>
      <c r="J23" s="115">
        <v>3</v>
      </c>
      <c r="K23" s="76">
        <v>1</v>
      </c>
      <c r="L23" s="94">
        <v>2</v>
      </c>
      <c r="M23" s="115">
        <v>3</v>
      </c>
      <c r="N23" s="102">
        <v>2</v>
      </c>
      <c r="O23" s="115">
        <v>3</v>
      </c>
      <c r="P23" s="237"/>
      <c r="Q23" s="185" t="str">
        <f t="shared" si="2"/>
        <v/>
      </c>
    </row>
    <row r="24" spans="2:17" ht="18" customHeight="1" x14ac:dyDescent="0.25">
      <c r="B24" s="32">
        <v>3</v>
      </c>
      <c r="C24" s="7" t="s">
        <v>14</v>
      </c>
      <c r="D24" s="76">
        <v>3</v>
      </c>
      <c r="E24" s="94">
        <v>3</v>
      </c>
      <c r="F24" s="115">
        <v>3</v>
      </c>
      <c r="G24" s="85">
        <v>1</v>
      </c>
      <c r="H24" s="76">
        <v>1</v>
      </c>
      <c r="I24" s="94">
        <v>1</v>
      </c>
      <c r="J24" s="115">
        <v>2</v>
      </c>
      <c r="K24" s="76">
        <v>1</v>
      </c>
      <c r="L24" s="94">
        <v>1</v>
      </c>
      <c r="M24" s="115">
        <v>2</v>
      </c>
      <c r="N24" s="102">
        <v>1</v>
      </c>
      <c r="O24" s="115">
        <v>2</v>
      </c>
      <c r="P24" s="237"/>
      <c r="Q24" s="185" t="str">
        <f t="shared" si="2"/>
        <v/>
      </c>
    </row>
    <row r="25" spans="2:17" ht="18" customHeight="1" thickBot="1" x14ac:dyDescent="0.3">
      <c r="B25" s="33">
        <v>4</v>
      </c>
      <c r="C25" s="12" t="s">
        <v>15</v>
      </c>
      <c r="D25" s="77">
        <v>3</v>
      </c>
      <c r="E25" s="95">
        <v>3</v>
      </c>
      <c r="F25" s="116">
        <v>3</v>
      </c>
      <c r="G25" s="86">
        <v>1</v>
      </c>
      <c r="H25" s="77">
        <v>1</v>
      </c>
      <c r="I25" s="95">
        <v>1</v>
      </c>
      <c r="J25" s="116">
        <v>1</v>
      </c>
      <c r="K25" s="77">
        <v>1</v>
      </c>
      <c r="L25" s="95">
        <v>1</v>
      </c>
      <c r="M25" s="116">
        <v>1</v>
      </c>
      <c r="N25" s="103">
        <v>1</v>
      </c>
      <c r="O25" s="116">
        <v>1</v>
      </c>
      <c r="P25" s="237"/>
      <c r="Q25" s="185" t="str">
        <f t="shared" si="2"/>
        <v/>
      </c>
    </row>
    <row r="26" spans="2:17" ht="21" customHeight="1" thickTop="1" thickBot="1" x14ac:dyDescent="0.3">
      <c r="B26" s="35">
        <v>2</v>
      </c>
      <c r="C26" s="36" t="str">
        <f>VLOOKUP(B26,$B22:$O25,2,0)</f>
        <v>mehrmals im Jahr</v>
      </c>
      <c r="D26" s="74">
        <f>SUMIF($B22:$B25,$B26,D22:D25)</f>
        <v>3</v>
      </c>
      <c r="E26" s="92">
        <f t="shared" ref="E26" si="16">SUMIF($B22:$B25,$B26,E22:E25)</f>
        <v>3</v>
      </c>
      <c r="F26" s="109">
        <f t="shared" ref="F26" si="17">SUMIF($B22:$B25,$B26,F22:F25)</f>
        <v>3</v>
      </c>
      <c r="G26" s="83">
        <f t="shared" ref="G26" si="18">SUMIF($B22:$B25,$B26,G22:G25)</f>
        <v>1</v>
      </c>
      <c r="H26" s="74">
        <f t="shared" ref="H26" si="19">SUMIF($B22:$B25,$B26,H22:H25)</f>
        <v>1</v>
      </c>
      <c r="I26" s="92">
        <f t="shared" ref="I26" si="20">SUMIF($B22:$B25,$B26,I22:I25)</f>
        <v>2</v>
      </c>
      <c r="J26" s="113">
        <f t="shared" ref="J26" si="21">SUMIF($B22:$B25,$B26,J22:J25)</f>
        <v>3</v>
      </c>
      <c r="K26" s="74">
        <f t="shared" ref="K26" si="22">SUMIF($B22:$B25,$B26,K22:K25)</f>
        <v>1</v>
      </c>
      <c r="L26" s="92">
        <f t="shared" ref="L26" si="23">SUMIF($B22:$B25,$B26,L22:L25)</f>
        <v>2</v>
      </c>
      <c r="M26" s="113">
        <f t="shared" ref="M26" si="24">SUMIF($B22:$B25,$B26,M22:M25)</f>
        <v>3</v>
      </c>
      <c r="N26" s="100">
        <f t="shared" ref="N26" si="25">SUMIF($B22:$B25,$B26,N22:N25)</f>
        <v>2</v>
      </c>
      <c r="O26" s="113">
        <f t="shared" ref="O26" si="26">SUMIF($B22:$B25,$B26,O22:O25)</f>
        <v>3</v>
      </c>
      <c r="P26" s="238"/>
      <c r="Q26" s="185" t="str">
        <f t="shared" si="2"/>
        <v/>
      </c>
    </row>
    <row r="27" spans="2:17" ht="18" customHeight="1" thickTop="1" x14ac:dyDescent="0.25">
      <c r="B27" s="31">
        <v>1</v>
      </c>
      <c r="C27" s="22" t="s">
        <v>36</v>
      </c>
      <c r="D27" s="75">
        <v>3</v>
      </c>
      <c r="E27" s="93">
        <v>3</v>
      </c>
      <c r="F27" s="114">
        <v>3</v>
      </c>
      <c r="G27" s="84">
        <v>1</v>
      </c>
      <c r="H27" s="75">
        <v>1</v>
      </c>
      <c r="I27" s="93">
        <v>3</v>
      </c>
      <c r="J27" s="114">
        <v>3</v>
      </c>
      <c r="K27" s="75">
        <v>1</v>
      </c>
      <c r="L27" s="93">
        <v>3</v>
      </c>
      <c r="M27" s="114">
        <v>3</v>
      </c>
      <c r="N27" s="101">
        <v>3</v>
      </c>
      <c r="O27" s="114">
        <v>3</v>
      </c>
      <c r="P27" s="236" t="s">
        <v>33</v>
      </c>
      <c r="Q27" s="185" t="str">
        <f t="shared" si="2"/>
        <v>X</v>
      </c>
    </row>
    <row r="28" spans="2:17" ht="18" customHeight="1" x14ac:dyDescent="0.25">
      <c r="B28" s="32">
        <v>2</v>
      </c>
      <c r="C28" s="7" t="s">
        <v>35</v>
      </c>
      <c r="D28" s="76">
        <v>3</v>
      </c>
      <c r="E28" s="94">
        <v>3</v>
      </c>
      <c r="F28" s="115">
        <v>3</v>
      </c>
      <c r="G28" s="85">
        <v>1</v>
      </c>
      <c r="H28" s="76">
        <v>1</v>
      </c>
      <c r="I28" s="94">
        <v>2</v>
      </c>
      <c r="J28" s="115">
        <v>3</v>
      </c>
      <c r="K28" s="76">
        <v>1</v>
      </c>
      <c r="L28" s="94">
        <v>2</v>
      </c>
      <c r="M28" s="115">
        <v>3</v>
      </c>
      <c r="N28" s="102">
        <v>2</v>
      </c>
      <c r="O28" s="115">
        <v>3</v>
      </c>
      <c r="P28" s="237"/>
      <c r="Q28" s="185" t="str">
        <f t="shared" si="2"/>
        <v/>
      </c>
    </row>
    <row r="29" spans="2:17" ht="18" customHeight="1" thickBot="1" x14ac:dyDescent="0.3">
      <c r="B29" s="33">
        <v>3</v>
      </c>
      <c r="C29" s="12" t="s">
        <v>34</v>
      </c>
      <c r="D29" s="77">
        <v>3</v>
      </c>
      <c r="E29" s="95">
        <v>3</v>
      </c>
      <c r="F29" s="116">
        <v>3</v>
      </c>
      <c r="G29" s="86">
        <v>1</v>
      </c>
      <c r="H29" s="77">
        <v>1</v>
      </c>
      <c r="I29" s="95">
        <v>1</v>
      </c>
      <c r="J29" s="116">
        <v>1</v>
      </c>
      <c r="K29" s="77">
        <v>1</v>
      </c>
      <c r="L29" s="95">
        <v>1</v>
      </c>
      <c r="M29" s="116">
        <v>1</v>
      </c>
      <c r="N29" s="103">
        <v>1</v>
      </c>
      <c r="O29" s="116">
        <v>1</v>
      </c>
      <c r="P29" s="237"/>
      <c r="Q29" s="185" t="str">
        <f t="shared" si="2"/>
        <v/>
      </c>
    </row>
    <row r="30" spans="2:17" ht="21" customHeight="1" thickTop="1" thickBot="1" x14ac:dyDescent="0.3">
      <c r="B30" s="35">
        <v>1</v>
      </c>
      <c r="C30" s="36" t="str">
        <f>VLOOKUP(B30,$B27:$O29,2,0)</f>
        <v>Pause alle 1 bis 1¼ Stunden</v>
      </c>
      <c r="D30" s="74">
        <f>SUMIF($B26:$B29,$B30,D26:D29)</f>
        <v>3</v>
      </c>
      <c r="E30" s="92">
        <f t="shared" ref="E30" si="27">SUMIF($B26:$B29,$B30,E26:E29)</f>
        <v>3</v>
      </c>
      <c r="F30" s="109">
        <f t="shared" ref="F30" si="28">SUMIF($B26:$B29,$B30,F26:F29)</f>
        <v>3</v>
      </c>
      <c r="G30" s="83">
        <f t="shared" ref="G30" si="29">SUMIF($B26:$B29,$B30,G26:G29)</f>
        <v>1</v>
      </c>
      <c r="H30" s="74">
        <f t="shared" ref="H30" si="30">SUMIF($B26:$B29,$B30,H26:H29)</f>
        <v>1</v>
      </c>
      <c r="I30" s="92">
        <f t="shared" ref="I30" si="31">SUMIF($B26:$B29,$B30,I26:I29)</f>
        <v>3</v>
      </c>
      <c r="J30" s="113">
        <f t="shared" ref="J30" si="32">SUMIF($B26:$B29,$B30,J26:J29)</f>
        <v>3</v>
      </c>
      <c r="K30" s="74">
        <f t="shared" ref="K30" si="33">SUMIF($B26:$B29,$B30,K26:K29)</f>
        <v>1</v>
      </c>
      <c r="L30" s="92">
        <f t="shared" ref="L30" si="34">SUMIF($B26:$B29,$B30,L26:L29)</f>
        <v>3</v>
      </c>
      <c r="M30" s="113">
        <f t="shared" ref="M30" si="35">SUMIF($B26:$B29,$B30,M26:M29)</f>
        <v>3</v>
      </c>
      <c r="N30" s="100">
        <f t="shared" ref="N30" si="36">SUMIF($B26:$B29,$B30,N26:N29)</f>
        <v>3</v>
      </c>
      <c r="O30" s="113">
        <f t="shared" ref="O30" si="37">SUMIF($B26:$B29,$B30,O26:O29)</f>
        <v>3</v>
      </c>
      <c r="P30" s="238"/>
      <c r="Q30" s="185" t="str">
        <f t="shared" si="2"/>
        <v/>
      </c>
    </row>
    <row r="31" spans="2:17" ht="18" customHeight="1" thickTop="1" x14ac:dyDescent="0.25">
      <c r="B31" s="31">
        <v>1</v>
      </c>
      <c r="C31" s="138" t="s">
        <v>41</v>
      </c>
      <c r="D31" s="75">
        <v>1</v>
      </c>
      <c r="E31" s="93">
        <v>1</v>
      </c>
      <c r="F31" s="114">
        <v>1</v>
      </c>
      <c r="G31" s="84">
        <v>3</v>
      </c>
      <c r="H31" s="75">
        <v>2</v>
      </c>
      <c r="I31" s="93">
        <v>1</v>
      </c>
      <c r="J31" s="114">
        <v>1</v>
      </c>
      <c r="K31" s="75">
        <v>2</v>
      </c>
      <c r="L31" s="93">
        <v>1</v>
      </c>
      <c r="M31" s="114">
        <v>1</v>
      </c>
      <c r="N31" s="101">
        <v>1</v>
      </c>
      <c r="O31" s="114">
        <v>1</v>
      </c>
      <c r="P31" s="236" t="s">
        <v>40</v>
      </c>
      <c r="Q31" s="185" t="str">
        <f t="shared" si="2"/>
        <v>X</v>
      </c>
    </row>
    <row r="32" spans="2:17" ht="18" customHeight="1" x14ac:dyDescent="0.25">
      <c r="B32" s="147">
        <v>2</v>
      </c>
      <c r="C32" s="148" t="s">
        <v>45</v>
      </c>
      <c r="D32" s="149">
        <v>3</v>
      </c>
      <c r="E32" s="150">
        <v>2</v>
      </c>
      <c r="F32" s="151">
        <v>1</v>
      </c>
      <c r="G32" s="152">
        <v>3</v>
      </c>
      <c r="H32" s="149">
        <v>3</v>
      </c>
      <c r="I32" s="150">
        <v>2</v>
      </c>
      <c r="J32" s="151">
        <v>1</v>
      </c>
      <c r="K32" s="149">
        <v>3</v>
      </c>
      <c r="L32" s="150">
        <v>2</v>
      </c>
      <c r="M32" s="151">
        <v>1</v>
      </c>
      <c r="N32" s="153">
        <v>1</v>
      </c>
      <c r="O32" s="151">
        <v>1</v>
      </c>
      <c r="P32" s="237"/>
      <c r="Q32" s="185" t="str">
        <f t="shared" si="2"/>
        <v/>
      </c>
    </row>
    <row r="33" spans="2:19" ht="18" customHeight="1" x14ac:dyDescent="0.25">
      <c r="B33" s="32">
        <v>3</v>
      </c>
      <c r="C33" s="139" t="s">
        <v>42</v>
      </c>
      <c r="D33" s="76">
        <v>3</v>
      </c>
      <c r="E33" s="94">
        <v>3</v>
      </c>
      <c r="F33" s="115">
        <v>2</v>
      </c>
      <c r="G33" s="85">
        <v>3</v>
      </c>
      <c r="H33" s="76">
        <v>3</v>
      </c>
      <c r="I33" s="94">
        <v>3</v>
      </c>
      <c r="J33" s="115">
        <v>2</v>
      </c>
      <c r="K33" s="76">
        <v>3</v>
      </c>
      <c r="L33" s="94">
        <v>3</v>
      </c>
      <c r="M33" s="115">
        <v>2</v>
      </c>
      <c r="N33" s="102">
        <v>2</v>
      </c>
      <c r="O33" s="115">
        <v>1</v>
      </c>
      <c r="P33" s="237"/>
      <c r="Q33" s="185" t="str">
        <f t="shared" si="2"/>
        <v/>
      </c>
    </row>
    <row r="34" spans="2:19" ht="18" customHeight="1" x14ac:dyDescent="0.25">
      <c r="B34" s="141">
        <v>4</v>
      </c>
      <c r="C34" s="139" t="s">
        <v>43</v>
      </c>
      <c r="D34" s="142">
        <v>3</v>
      </c>
      <c r="E34" s="143">
        <v>3</v>
      </c>
      <c r="F34" s="144">
        <v>3</v>
      </c>
      <c r="G34" s="145">
        <v>3</v>
      </c>
      <c r="H34" s="142">
        <v>3</v>
      </c>
      <c r="I34" s="143">
        <v>3</v>
      </c>
      <c r="J34" s="144">
        <v>3</v>
      </c>
      <c r="K34" s="142">
        <v>3</v>
      </c>
      <c r="L34" s="143">
        <v>3</v>
      </c>
      <c r="M34" s="144">
        <v>3</v>
      </c>
      <c r="N34" s="146">
        <v>3</v>
      </c>
      <c r="O34" s="144">
        <v>2</v>
      </c>
      <c r="P34" s="237"/>
      <c r="Q34" s="185" t="str">
        <f t="shared" si="2"/>
        <v/>
      </c>
    </row>
    <row r="35" spans="2:19" ht="18" customHeight="1" thickBot="1" x14ac:dyDescent="0.3">
      <c r="B35" s="33">
        <v>5</v>
      </c>
      <c r="C35" s="140" t="s">
        <v>44</v>
      </c>
      <c r="D35" s="77">
        <v>3</v>
      </c>
      <c r="E35" s="95">
        <v>3</v>
      </c>
      <c r="F35" s="116">
        <v>3</v>
      </c>
      <c r="G35" s="86">
        <v>3</v>
      </c>
      <c r="H35" s="77">
        <v>3</v>
      </c>
      <c r="I35" s="95">
        <v>3</v>
      </c>
      <c r="J35" s="116">
        <v>3</v>
      </c>
      <c r="K35" s="77">
        <v>3</v>
      </c>
      <c r="L35" s="95">
        <v>3</v>
      </c>
      <c r="M35" s="116">
        <v>3</v>
      </c>
      <c r="N35" s="103">
        <v>3</v>
      </c>
      <c r="O35" s="116">
        <v>3</v>
      </c>
      <c r="P35" s="237"/>
      <c r="Q35" s="185" t="str">
        <f t="shared" si="2"/>
        <v/>
      </c>
    </row>
    <row r="36" spans="2:19" ht="21" customHeight="1" thickTop="1" thickBot="1" x14ac:dyDescent="0.3">
      <c r="B36" s="35">
        <v>4</v>
      </c>
      <c r="C36" s="36" t="str">
        <f>VLOOKUP(B36,$B31:$O35,2,0)</f>
        <v>mittleres Einkommen / viel Kapital</v>
      </c>
      <c r="D36" s="74">
        <f>SUMIF($B31:$B35,$B36,D31:D35)</f>
        <v>3</v>
      </c>
      <c r="E36" s="92">
        <f t="shared" ref="E36" si="38">SUMIF($B31:$B35,$B36,E31:E35)</f>
        <v>3</v>
      </c>
      <c r="F36" s="109">
        <f t="shared" ref="F36" si="39">SUMIF($B31:$B35,$B36,F31:F35)</f>
        <v>3</v>
      </c>
      <c r="G36" s="83">
        <f t="shared" ref="G36" si="40">SUMIF($B31:$B35,$B36,G31:G35)</f>
        <v>3</v>
      </c>
      <c r="H36" s="74">
        <f t="shared" ref="H36" si="41">SUMIF($B31:$B35,$B36,H31:H35)</f>
        <v>3</v>
      </c>
      <c r="I36" s="92">
        <f t="shared" ref="I36" si="42">SUMIF($B31:$B35,$B36,I31:I35)</f>
        <v>3</v>
      </c>
      <c r="J36" s="113">
        <f t="shared" ref="J36" si="43">SUMIF($B31:$B35,$B36,J31:J35)</f>
        <v>3</v>
      </c>
      <c r="K36" s="74">
        <f t="shared" ref="K36" si="44">SUMIF($B31:$B35,$B36,K31:K35)</f>
        <v>3</v>
      </c>
      <c r="L36" s="92">
        <f t="shared" ref="L36" si="45">SUMIF($B31:$B35,$B36,L31:L35)</f>
        <v>3</v>
      </c>
      <c r="M36" s="113">
        <f t="shared" ref="M36" si="46">SUMIF($B31:$B35,$B36,M31:M35)</f>
        <v>3</v>
      </c>
      <c r="N36" s="100">
        <f t="shared" ref="N36" si="47">SUMIF($B31:$B35,$B36,N31:N35)</f>
        <v>3</v>
      </c>
      <c r="O36" s="113">
        <f t="shared" ref="O36" si="48">SUMIF($B31:$B35,$B36,O31:O35)</f>
        <v>2</v>
      </c>
      <c r="P36" s="238"/>
      <c r="Q36" s="185" t="str">
        <f t="shared" si="2"/>
        <v/>
      </c>
    </row>
    <row r="37" spans="2:19" ht="18" customHeight="1" thickTop="1" x14ac:dyDescent="0.25"/>
    <row r="38" spans="2:19" ht="18" customHeight="1" x14ac:dyDescent="0.25"/>
    <row r="39" spans="2:19" ht="18" customHeight="1" x14ac:dyDescent="0.25"/>
    <row r="40" spans="2:19" s="3" customFormat="1" ht="18" customHeight="1" x14ac:dyDescent="0.25">
      <c r="C40" s="1"/>
      <c r="D40" s="69"/>
      <c r="E40" s="87"/>
      <c r="F40" s="104"/>
      <c r="G40" s="69"/>
      <c r="H40" s="69"/>
      <c r="I40" s="87"/>
      <c r="J40" s="104"/>
      <c r="K40" s="69"/>
      <c r="L40" s="87"/>
      <c r="M40" s="104"/>
      <c r="N40" s="87"/>
      <c r="O40" s="104"/>
      <c r="P40" s="2"/>
      <c r="Q40" s="2"/>
      <c r="S40" s="68"/>
    </row>
    <row r="41" spans="2:19" s="3" customFormat="1" ht="18" customHeight="1" x14ac:dyDescent="0.25">
      <c r="C41" s="1"/>
      <c r="D41" s="69"/>
      <c r="E41" s="87"/>
      <c r="F41" s="104"/>
      <c r="G41" s="69"/>
      <c r="H41" s="69"/>
      <c r="I41" s="87"/>
      <c r="J41" s="104"/>
      <c r="K41" s="69"/>
      <c r="L41" s="87"/>
      <c r="M41" s="104"/>
      <c r="N41" s="87"/>
      <c r="O41" s="104"/>
      <c r="P41" s="2"/>
      <c r="Q41" s="2"/>
      <c r="S41" s="68"/>
    </row>
    <row r="42" spans="2:19" s="3" customFormat="1" ht="18" customHeight="1" x14ac:dyDescent="0.25">
      <c r="C42" s="1"/>
      <c r="D42" s="69"/>
      <c r="E42" s="87"/>
      <c r="F42" s="104"/>
      <c r="G42" s="69"/>
      <c r="H42" s="69"/>
      <c r="I42" s="87"/>
      <c r="J42" s="104"/>
      <c r="K42" s="69"/>
      <c r="L42" s="87"/>
      <c r="M42" s="104"/>
      <c r="N42" s="87"/>
      <c r="O42" s="104"/>
      <c r="P42" s="2"/>
      <c r="Q42" s="2"/>
      <c r="S42" s="68"/>
    </row>
    <row r="43" spans="2:19" s="3" customFormat="1" ht="18" customHeight="1" x14ac:dyDescent="0.25">
      <c r="C43" s="1"/>
      <c r="D43" s="69"/>
      <c r="E43" s="87"/>
      <c r="F43" s="104"/>
      <c r="G43" s="69"/>
      <c r="H43" s="69"/>
      <c r="I43" s="87"/>
      <c r="J43" s="104"/>
      <c r="K43" s="69"/>
      <c r="L43" s="87"/>
      <c r="M43" s="104"/>
      <c r="N43" s="87"/>
      <c r="O43" s="104"/>
      <c r="P43" s="2"/>
      <c r="Q43" s="2"/>
      <c r="S43" s="68"/>
    </row>
    <row r="44" spans="2:19" s="3" customFormat="1" ht="18" customHeight="1" x14ac:dyDescent="0.25">
      <c r="C44" s="1"/>
      <c r="D44" s="69"/>
      <c r="E44" s="87"/>
      <c r="F44" s="104"/>
      <c r="G44" s="69"/>
      <c r="H44" s="69"/>
      <c r="I44" s="87"/>
      <c r="J44" s="104"/>
      <c r="K44" s="69"/>
      <c r="L44" s="87"/>
      <c r="M44" s="104"/>
      <c r="N44" s="87"/>
      <c r="O44" s="104"/>
      <c r="P44" s="2"/>
      <c r="Q44" s="2"/>
      <c r="S44" s="68"/>
    </row>
    <row r="45" spans="2:19" s="3" customFormat="1" ht="18" customHeight="1" x14ac:dyDescent="0.25">
      <c r="C45" s="1"/>
      <c r="D45" s="69"/>
      <c r="E45" s="87"/>
      <c r="F45" s="104"/>
      <c r="G45" s="69"/>
      <c r="H45" s="69"/>
      <c r="I45" s="87"/>
      <c r="J45" s="104"/>
      <c r="K45" s="69"/>
      <c r="L45" s="87"/>
      <c r="M45" s="104"/>
      <c r="N45" s="87"/>
      <c r="O45" s="104"/>
      <c r="P45" s="2"/>
      <c r="Q45" s="2"/>
      <c r="S45" s="68"/>
    </row>
    <row r="46" spans="2:19" s="3" customFormat="1" ht="18" customHeight="1" x14ac:dyDescent="0.25">
      <c r="C46" s="1"/>
      <c r="D46" s="69"/>
      <c r="E46" s="87"/>
      <c r="F46" s="104"/>
      <c r="G46" s="69"/>
      <c r="H46" s="69"/>
      <c r="I46" s="87"/>
      <c r="J46" s="104"/>
      <c r="K46" s="69"/>
      <c r="L46" s="87"/>
      <c r="M46" s="104"/>
      <c r="N46" s="87"/>
      <c r="O46" s="104"/>
      <c r="P46" s="2"/>
      <c r="Q46" s="2"/>
      <c r="S46" s="68"/>
    </row>
  </sheetData>
  <mergeCells count="6">
    <mergeCell ref="P6:P10"/>
    <mergeCell ref="P11:P16"/>
    <mergeCell ref="P17:P21"/>
    <mergeCell ref="P22:P26"/>
    <mergeCell ref="P31:P36"/>
    <mergeCell ref="P27:P30"/>
  </mergeCells>
  <conditionalFormatting sqref="D3:O4">
    <cfRule type="colorScale" priority="3">
      <colorScale>
        <cfvo type="min"/>
        <cfvo type="percentile" val="50"/>
        <cfvo type="max"/>
        <color rgb="FFFF8080"/>
        <color rgb="FFFFFF80"/>
        <color rgb="FF80FF80"/>
      </colorScale>
    </cfRule>
  </conditionalFormatting>
  <conditionalFormatting sqref="D6:O26 D31:O36">
    <cfRule type="colorScale" priority="4">
      <colorScale>
        <cfvo type="min"/>
        <cfvo type="percentile" val="50"/>
        <cfvo type="max"/>
        <color rgb="FFFF8080"/>
        <color rgb="FFFFFF80"/>
        <color rgb="FF80FF80"/>
      </colorScale>
    </cfRule>
  </conditionalFormatting>
  <conditionalFormatting sqref="D27:O29">
    <cfRule type="colorScale" priority="2">
      <colorScale>
        <cfvo type="min"/>
        <cfvo type="percentile" val="50"/>
        <cfvo type="max"/>
        <color rgb="FFFF8080"/>
        <color rgb="FFFFFF80"/>
        <color rgb="FF80FF80"/>
      </colorScale>
    </cfRule>
  </conditionalFormatting>
  <conditionalFormatting sqref="D30:O30">
    <cfRule type="colorScale" priority="1">
      <colorScale>
        <cfvo type="min"/>
        <cfvo type="percentile" val="50"/>
        <cfvo type="max"/>
        <color rgb="FFFF8080"/>
        <color rgb="FFFFFF80"/>
        <color rgb="FF80FF80"/>
      </colorScale>
    </cfRule>
  </conditionalFormatting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1AFC9-9D42-4941-A6D9-5D8E2D04068D}">
  <dimension ref="A1:S54"/>
  <sheetViews>
    <sheetView showGridLines="0" tabSelected="1" zoomScale="200" zoomScaleNormal="200" workbookViewId="0">
      <pane ySplit="5" topLeftCell="A6" activePane="bottomLeft" state="frozen"/>
      <selection pane="bottomLeft" activeCell="B2" sqref="B2:C3"/>
    </sheetView>
  </sheetViews>
  <sheetFormatPr baseColWidth="10" defaultColWidth="9.140625" defaultRowHeight="15" outlineLevelRow="1" x14ac:dyDescent="0.25"/>
  <cols>
    <col min="1" max="1" width="1.7109375" style="2" customWidth="1"/>
    <col min="2" max="2" width="3.7109375" style="3" customWidth="1"/>
    <col min="3" max="3" width="30.7109375" style="1" customWidth="1"/>
    <col min="4" max="4" width="3.7109375" style="69" customWidth="1"/>
    <col min="5" max="5" width="3.7109375" style="87" customWidth="1"/>
    <col min="6" max="6" width="3.7109375" style="104" customWidth="1"/>
    <col min="7" max="8" width="3.7109375" style="69" customWidth="1"/>
    <col min="9" max="9" width="3.7109375" style="87" customWidth="1"/>
    <col min="10" max="10" width="3.7109375" style="104" customWidth="1"/>
    <col min="11" max="11" width="3.7109375" style="69" customWidth="1"/>
    <col min="12" max="12" width="3.7109375" style="87" customWidth="1"/>
    <col min="13" max="13" width="3.7109375" style="104" customWidth="1"/>
    <col min="14" max="14" width="3.7109375" style="87" customWidth="1"/>
    <col min="15" max="15" width="3.7109375" style="104" customWidth="1"/>
    <col min="16" max="16" width="3.7109375" style="2" customWidth="1"/>
    <col min="17" max="17" width="3.7109375" style="184" customWidth="1"/>
    <col min="18" max="18" width="1.7109375" style="195" customWidth="1"/>
    <col min="19" max="19" width="9.140625" style="195"/>
    <col min="20" max="16384" width="9.140625" style="2"/>
  </cols>
  <sheetData>
    <row r="1" spans="1:19" ht="9.9499999999999993" customHeight="1" thickBot="1" x14ac:dyDescent="0.3">
      <c r="A1" s="197"/>
      <c r="B1" s="198"/>
      <c r="C1" s="199"/>
      <c r="D1" s="200"/>
      <c r="E1" s="201"/>
      <c r="F1" s="202"/>
      <c r="G1" s="200"/>
      <c r="H1" s="200"/>
      <c r="I1" s="201"/>
      <c r="J1" s="202"/>
      <c r="K1" s="200"/>
      <c r="L1" s="201"/>
      <c r="M1" s="202"/>
      <c r="N1" s="201"/>
      <c r="O1" s="202"/>
      <c r="P1" s="203"/>
      <c r="Q1" s="204"/>
      <c r="R1" s="205"/>
      <c r="S1" s="229">
        <v>2</v>
      </c>
    </row>
    <row r="2" spans="1:19" s="46" customFormat="1" ht="120" customHeight="1" thickTop="1" thickBot="1" x14ac:dyDescent="0.3">
      <c r="A2" s="66"/>
      <c r="B2" s="242" t="s">
        <v>53</v>
      </c>
      <c r="C2" s="243"/>
      <c r="D2" s="70" t="s">
        <v>21</v>
      </c>
      <c r="E2" s="88" t="s">
        <v>29</v>
      </c>
      <c r="F2" s="105" t="s">
        <v>25</v>
      </c>
      <c r="G2" s="78" t="s">
        <v>22</v>
      </c>
      <c r="H2" s="79" t="s">
        <v>23</v>
      </c>
      <c r="I2" s="88" t="s">
        <v>30</v>
      </c>
      <c r="J2" s="105" t="s">
        <v>26</v>
      </c>
      <c r="K2" s="79" t="s">
        <v>24</v>
      </c>
      <c r="L2" s="88" t="s">
        <v>31</v>
      </c>
      <c r="M2" s="105" t="s">
        <v>27</v>
      </c>
      <c r="N2" s="96" t="s">
        <v>32</v>
      </c>
      <c r="O2" s="117" t="s">
        <v>28</v>
      </c>
      <c r="P2" s="124" t="s">
        <v>37</v>
      </c>
      <c r="Q2" s="182" t="s">
        <v>39</v>
      </c>
      <c r="R2" s="206"/>
      <c r="S2" s="66"/>
    </row>
    <row r="3" spans="1:19" s="46" customFormat="1" ht="12" customHeight="1" thickTop="1" x14ac:dyDescent="0.25">
      <c r="A3" s="66"/>
      <c r="B3" s="242"/>
      <c r="C3" s="243"/>
      <c r="D3" s="230">
        <f>(D4-$P$4)/($P$4*MAX($D$9:$O$44)-$P$4)</f>
        <v>0.7142857142857143</v>
      </c>
      <c r="E3" s="231">
        <f t="shared" ref="E3:O3" si="0">(E4-$P$4)/($P$4*MAX($D$9:$O$44)-$P$4)</f>
        <v>0.7857142857142857</v>
      </c>
      <c r="F3" s="232">
        <f t="shared" si="0"/>
        <v>0.8571428571428571</v>
      </c>
      <c r="G3" s="233">
        <f t="shared" si="0"/>
        <v>0.5714285714285714</v>
      </c>
      <c r="H3" s="234">
        <f t="shared" si="0"/>
        <v>0.5714285714285714</v>
      </c>
      <c r="I3" s="231">
        <f t="shared" si="0"/>
        <v>0.7857142857142857</v>
      </c>
      <c r="J3" s="232">
        <f t="shared" si="0"/>
        <v>1</v>
      </c>
      <c r="K3" s="234">
        <f t="shared" si="0"/>
        <v>0.5714285714285714</v>
      </c>
      <c r="L3" s="231">
        <f t="shared" si="0"/>
        <v>0.7857142857142857</v>
      </c>
      <c r="M3" s="232">
        <f t="shared" si="0"/>
        <v>1</v>
      </c>
      <c r="N3" s="235">
        <f t="shared" si="0"/>
        <v>0.7857142857142857</v>
      </c>
      <c r="O3" s="232">
        <f t="shared" si="0"/>
        <v>0.9285714285714286</v>
      </c>
      <c r="P3" s="182"/>
      <c r="Q3" s="182"/>
      <c r="R3" s="206"/>
      <c r="S3" s="66"/>
    </row>
    <row r="4" spans="1:19" ht="21" customHeight="1" thickBot="1" x14ac:dyDescent="0.3">
      <c r="A4" s="65"/>
      <c r="B4" s="196"/>
      <c r="C4" s="207" t="s">
        <v>38</v>
      </c>
      <c r="D4" s="131">
        <f>SUMIFS(D9:D44,$Q9:$Q44,"X")</f>
        <v>17</v>
      </c>
      <c r="E4" s="132">
        <f t="shared" ref="E4:O4" si="1">SUMIFS(E9:E44,$Q9:$Q44,"X")</f>
        <v>18</v>
      </c>
      <c r="F4" s="133">
        <f t="shared" si="1"/>
        <v>19</v>
      </c>
      <c r="G4" s="134">
        <f t="shared" si="1"/>
        <v>15</v>
      </c>
      <c r="H4" s="135">
        <f t="shared" si="1"/>
        <v>15</v>
      </c>
      <c r="I4" s="132">
        <f t="shared" si="1"/>
        <v>18</v>
      </c>
      <c r="J4" s="133">
        <f t="shared" si="1"/>
        <v>21</v>
      </c>
      <c r="K4" s="135">
        <f t="shared" si="1"/>
        <v>15</v>
      </c>
      <c r="L4" s="132">
        <f t="shared" si="1"/>
        <v>18</v>
      </c>
      <c r="M4" s="133">
        <f t="shared" si="1"/>
        <v>21</v>
      </c>
      <c r="N4" s="136">
        <f t="shared" si="1"/>
        <v>18</v>
      </c>
      <c r="O4" s="137">
        <f t="shared" si="1"/>
        <v>20</v>
      </c>
      <c r="P4" s="125">
        <f>COUNTA(P9:P44)</f>
        <v>7</v>
      </c>
      <c r="Q4" s="123">
        <f>COUNTA(D4:O4)</f>
        <v>12</v>
      </c>
      <c r="R4" s="208"/>
      <c r="S4" s="65"/>
    </row>
    <row r="5" spans="1:19" s="195" customFormat="1" ht="3" customHeight="1" thickTop="1" thickBot="1" x14ac:dyDescent="0.3">
      <c r="A5" s="65"/>
      <c r="B5" s="196"/>
      <c r="C5" s="207"/>
      <c r="D5" s="193"/>
      <c r="E5" s="191"/>
      <c r="F5" s="192"/>
      <c r="G5" s="193"/>
      <c r="H5" s="193"/>
      <c r="I5" s="191"/>
      <c r="J5" s="192"/>
      <c r="K5" s="193"/>
      <c r="L5" s="191"/>
      <c r="M5" s="192"/>
      <c r="N5" s="191"/>
      <c r="O5" s="192"/>
      <c r="P5" s="183"/>
      <c r="Q5" s="123"/>
    </row>
    <row r="6" spans="1:19" s="40" customFormat="1" ht="12" customHeight="1" thickTop="1" x14ac:dyDescent="0.25">
      <c r="A6" s="67"/>
      <c r="B6" s="209"/>
      <c r="C6" s="210"/>
      <c r="D6" s="189">
        <f>$P$4</f>
        <v>7</v>
      </c>
      <c r="E6" s="186">
        <f>($P$4*MAX($D$9:$O$44)-$P$4)/($Q$4-1)+D6</f>
        <v>8.2727272727272734</v>
      </c>
      <c r="F6" s="187">
        <f t="shared" ref="F6:O6" si="2">($P$4*MAX($D$9:$O$44)-$P$4)/($Q$4-1)+E6</f>
        <v>9.5454545454545467</v>
      </c>
      <c r="G6" s="188">
        <f t="shared" si="2"/>
        <v>10.81818181818182</v>
      </c>
      <c r="H6" s="188">
        <f t="shared" si="2"/>
        <v>12.090909090909093</v>
      </c>
      <c r="I6" s="186">
        <f t="shared" si="2"/>
        <v>13.363636363636367</v>
      </c>
      <c r="J6" s="187">
        <f t="shared" si="2"/>
        <v>14.63636363636364</v>
      </c>
      <c r="K6" s="188">
        <f t="shared" si="2"/>
        <v>15.909090909090914</v>
      </c>
      <c r="L6" s="186">
        <f t="shared" si="2"/>
        <v>17.181818181818187</v>
      </c>
      <c r="M6" s="187">
        <f t="shared" si="2"/>
        <v>18.45454545454546</v>
      </c>
      <c r="N6" s="186">
        <f t="shared" si="2"/>
        <v>19.727272727272734</v>
      </c>
      <c r="O6" s="190">
        <f t="shared" si="2"/>
        <v>21.000000000000007</v>
      </c>
      <c r="P6" s="209"/>
      <c r="Q6" s="211"/>
      <c r="R6" s="212"/>
      <c r="S6" s="67"/>
    </row>
    <row r="7" spans="1:19" s="40" customFormat="1" ht="12" customHeight="1" thickBot="1" x14ac:dyDescent="0.3">
      <c r="A7" s="67"/>
      <c r="B7" s="209"/>
      <c r="C7" s="210"/>
      <c r="D7" s="224" t="s">
        <v>46</v>
      </c>
      <c r="E7" s="225"/>
      <c r="F7" s="226"/>
      <c r="G7" s="227"/>
      <c r="H7" s="227"/>
      <c r="I7" s="225"/>
      <c r="J7" s="226"/>
      <c r="K7" s="227"/>
      <c r="L7" s="225"/>
      <c r="M7" s="226"/>
      <c r="N7" s="225"/>
      <c r="O7" s="228" t="s">
        <v>47</v>
      </c>
      <c r="P7" s="209"/>
      <c r="Q7" s="211"/>
      <c r="R7" s="212"/>
      <c r="S7" s="67"/>
    </row>
    <row r="8" spans="1:19" s="120" customFormat="1" ht="3" customHeight="1" thickTop="1" thickBot="1" x14ac:dyDescent="0.3">
      <c r="A8" s="121"/>
      <c r="B8" s="118"/>
      <c r="C8" s="119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Q8" s="118"/>
      <c r="R8" s="213"/>
      <c r="S8" s="121"/>
    </row>
    <row r="9" spans="1:19" ht="21" customHeight="1" thickTop="1" thickBot="1" x14ac:dyDescent="0.3">
      <c r="A9" s="65"/>
      <c r="B9" s="194">
        <v>1</v>
      </c>
      <c r="C9" s="169" t="str">
        <f>VLOOKUP(B9,$B10:$O13,2,0)</f>
        <v>Einzelperson</v>
      </c>
      <c r="D9" s="170">
        <f t="shared" ref="D9:O9" si="3">SUMIF($B10:$B13,$B9,D10:D13)</f>
        <v>1</v>
      </c>
      <c r="E9" s="171">
        <f t="shared" si="3"/>
        <v>1</v>
      </c>
      <c r="F9" s="172">
        <f t="shared" si="3"/>
        <v>1</v>
      </c>
      <c r="G9" s="173">
        <f t="shared" si="3"/>
        <v>3</v>
      </c>
      <c r="H9" s="170">
        <f t="shared" si="3"/>
        <v>3</v>
      </c>
      <c r="I9" s="171">
        <f t="shared" si="3"/>
        <v>3</v>
      </c>
      <c r="J9" s="174">
        <f t="shared" si="3"/>
        <v>3</v>
      </c>
      <c r="K9" s="170">
        <f t="shared" si="3"/>
        <v>3</v>
      </c>
      <c r="L9" s="171">
        <f t="shared" si="3"/>
        <v>3</v>
      </c>
      <c r="M9" s="174">
        <f t="shared" si="3"/>
        <v>3</v>
      </c>
      <c r="N9" s="175">
        <f t="shared" si="3"/>
        <v>3</v>
      </c>
      <c r="O9" s="174">
        <f t="shared" si="3"/>
        <v>3</v>
      </c>
      <c r="P9" s="239" t="s">
        <v>10</v>
      </c>
      <c r="Q9" s="214" t="str">
        <f>IF(ISBLANK($P9),"","X")</f>
        <v>X</v>
      </c>
      <c r="R9" s="208"/>
      <c r="S9" s="65"/>
    </row>
    <row r="10" spans="1:19" ht="18" customHeight="1" outlineLevel="1" thickTop="1" x14ac:dyDescent="0.25">
      <c r="A10" s="65"/>
      <c r="B10" s="147">
        <v>1</v>
      </c>
      <c r="C10" s="154" t="s">
        <v>0</v>
      </c>
      <c r="D10" s="155">
        <v>1</v>
      </c>
      <c r="E10" s="156">
        <v>1</v>
      </c>
      <c r="F10" s="168">
        <v>1</v>
      </c>
      <c r="G10" s="158">
        <v>3</v>
      </c>
      <c r="H10" s="155">
        <v>3</v>
      </c>
      <c r="I10" s="156">
        <v>3</v>
      </c>
      <c r="J10" s="157">
        <v>3</v>
      </c>
      <c r="K10" s="155">
        <v>3</v>
      </c>
      <c r="L10" s="156">
        <v>3</v>
      </c>
      <c r="M10" s="157">
        <v>3</v>
      </c>
      <c r="N10" s="159">
        <v>3</v>
      </c>
      <c r="O10" s="157">
        <v>3</v>
      </c>
      <c r="P10" s="240"/>
      <c r="Q10" s="214" t="str">
        <f t="shared" ref="Q10:Q44" si="4">IF(ISBLANK($P10),"","X")</f>
        <v/>
      </c>
      <c r="R10" s="208"/>
      <c r="S10" s="65"/>
    </row>
    <row r="11" spans="1:19" ht="18" customHeight="1" outlineLevel="1" x14ac:dyDescent="0.25">
      <c r="A11" s="65"/>
      <c r="B11" s="32">
        <v>2</v>
      </c>
      <c r="C11" s="7" t="s">
        <v>1</v>
      </c>
      <c r="D11" s="72">
        <v>3</v>
      </c>
      <c r="E11" s="90">
        <v>3</v>
      </c>
      <c r="F11" s="107">
        <v>3</v>
      </c>
      <c r="G11" s="81">
        <v>3</v>
      </c>
      <c r="H11" s="72">
        <v>3</v>
      </c>
      <c r="I11" s="90">
        <v>3</v>
      </c>
      <c r="J11" s="111">
        <v>3</v>
      </c>
      <c r="K11" s="72">
        <v>3</v>
      </c>
      <c r="L11" s="90">
        <v>3</v>
      </c>
      <c r="M11" s="111">
        <v>3</v>
      </c>
      <c r="N11" s="98">
        <v>3</v>
      </c>
      <c r="O11" s="111">
        <v>3</v>
      </c>
      <c r="P11" s="240"/>
      <c r="Q11" s="214" t="str">
        <f t="shared" si="4"/>
        <v/>
      </c>
      <c r="R11" s="208"/>
      <c r="S11" s="65"/>
    </row>
    <row r="12" spans="1:19" ht="18" customHeight="1" outlineLevel="1" x14ac:dyDescent="0.25">
      <c r="A12" s="65"/>
      <c r="B12" s="32">
        <v>3</v>
      </c>
      <c r="C12" s="7" t="s">
        <v>2</v>
      </c>
      <c r="D12" s="72">
        <v>3</v>
      </c>
      <c r="E12" s="90">
        <v>3</v>
      </c>
      <c r="F12" s="107">
        <v>3</v>
      </c>
      <c r="G12" s="81">
        <v>1</v>
      </c>
      <c r="H12" s="72">
        <v>2</v>
      </c>
      <c r="I12" s="90">
        <v>2</v>
      </c>
      <c r="J12" s="111">
        <v>2</v>
      </c>
      <c r="K12" s="72">
        <v>3</v>
      </c>
      <c r="L12" s="90">
        <v>3</v>
      </c>
      <c r="M12" s="111">
        <v>3</v>
      </c>
      <c r="N12" s="98">
        <v>3</v>
      </c>
      <c r="O12" s="111">
        <v>3</v>
      </c>
      <c r="P12" s="240"/>
      <c r="Q12" s="214" t="str">
        <f t="shared" si="4"/>
        <v/>
      </c>
      <c r="R12" s="208"/>
      <c r="S12" s="65"/>
    </row>
    <row r="13" spans="1:19" ht="18" customHeight="1" outlineLevel="1" thickBot="1" x14ac:dyDescent="0.3">
      <c r="A13" s="65"/>
      <c r="B13" s="160">
        <v>4</v>
      </c>
      <c r="C13" s="161" t="s">
        <v>3</v>
      </c>
      <c r="D13" s="162">
        <v>2</v>
      </c>
      <c r="E13" s="163">
        <v>2</v>
      </c>
      <c r="F13" s="164">
        <v>2</v>
      </c>
      <c r="G13" s="165">
        <v>1</v>
      </c>
      <c r="H13" s="162">
        <v>1</v>
      </c>
      <c r="I13" s="163">
        <v>1</v>
      </c>
      <c r="J13" s="166">
        <v>1</v>
      </c>
      <c r="K13" s="162">
        <v>2</v>
      </c>
      <c r="L13" s="163">
        <v>2</v>
      </c>
      <c r="M13" s="166">
        <v>2</v>
      </c>
      <c r="N13" s="167">
        <v>3</v>
      </c>
      <c r="O13" s="166">
        <v>3</v>
      </c>
      <c r="P13" s="241"/>
      <c r="Q13" s="214" t="str">
        <f t="shared" si="4"/>
        <v/>
      </c>
      <c r="R13" s="208"/>
      <c r="S13" s="65"/>
    </row>
    <row r="14" spans="1:19" ht="21" customHeight="1" thickTop="1" thickBot="1" x14ac:dyDescent="0.3">
      <c r="A14" s="65"/>
      <c r="B14" s="194">
        <v>4</v>
      </c>
      <c r="C14" s="169" t="str">
        <f>VLOOKUP(B14,$B15:$O19,2,0)</f>
        <v>Ladestationen in der Nähe</v>
      </c>
      <c r="D14" s="170">
        <f t="shared" ref="D14:O14" si="5">SUMIF($B$15:$B$19,$B14,D15:D19)</f>
        <v>1</v>
      </c>
      <c r="E14" s="171">
        <f t="shared" si="5"/>
        <v>2</v>
      </c>
      <c r="F14" s="174">
        <f t="shared" si="5"/>
        <v>3</v>
      </c>
      <c r="G14" s="173">
        <f t="shared" si="5"/>
        <v>1</v>
      </c>
      <c r="H14" s="170">
        <f t="shared" si="5"/>
        <v>1</v>
      </c>
      <c r="I14" s="171">
        <f t="shared" si="5"/>
        <v>2</v>
      </c>
      <c r="J14" s="174">
        <f t="shared" si="5"/>
        <v>3</v>
      </c>
      <c r="K14" s="170">
        <f t="shared" si="5"/>
        <v>1</v>
      </c>
      <c r="L14" s="171">
        <f t="shared" si="5"/>
        <v>2</v>
      </c>
      <c r="M14" s="174">
        <f t="shared" si="5"/>
        <v>3</v>
      </c>
      <c r="N14" s="175">
        <f t="shared" si="5"/>
        <v>2</v>
      </c>
      <c r="O14" s="174">
        <f t="shared" si="5"/>
        <v>3</v>
      </c>
      <c r="P14" s="239" t="s">
        <v>11</v>
      </c>
      <c r="Q14" s="214" t="str">
        <f t="shared" si="4"/>
        <v>X</v>
      </c>
      <c r="R14" s="208"/>
      <c r="S14" s="65"/>
    </row>
    <row r="15" spans="1:19" ht="18" customHeight="1" outlineLevel="1" thickTop="1" x14ac:dyDescent="0.25">
      <c r="A15" s="65"/>
      <c r="B15" s="147">
        <v>1</v>
      </c>
      <c r="C15" s="154" t="s">
        <v>4</v>
      </c>
      <c r="D15" s="155">
        <v>3</v>
      </c>
      <c r="E15" s="156">
        <v>2</v>
      </c>
      <c r="F15" s="157">
        <v>1</v>
      </c>
      <c r="G15" s="158">
        <v>3</v>
      </c>
      <c r="H15" s="155">
        <v>3</v>
      </c>
      <c r="I15" s="156">
        <v>2</v>
      </c>
      <c r="J15" s="157">
        <v>1</v>
      </c>
      <c r="K15" s="155">
        <v>3</v>
      </c>
      <c r="L15" s="156">
        <v>2</v>
      </c>
      <c r="M15" s="157">
        <v>1</v>
      </c>
      <c r="N15" s="159">
        <v>2</v>
      </c>
      <c r="O15" s="157">
        <v>1</v>
      </c>
      <c r="P15" s="240"/>
      <c r="Q15" s="214" t="str">
        <f t="shared" si="4"/>
        <v/>
      </c>
      <c r="R15" s="208"/>
      <c r="S15" s="65"/>
    </row>
    <row r="16" spans="1:19" ht="18" customHeight="1" outlineLevel="1" x14ac:dyDescent="0.25">
      <c r="A16" s="65"/>
      <c r="B16" s="32">
        <v>2</v>
      </c>
      <c r="C16" s="7" t="s">
        <v>18</v>
      </c>
      <c r="D16" s="72">
        <v>3</v>
      </c>
      <c r="E16" s="90">
        <v>3</v>
      </c>
      <c r="F16" s="111">
        <v>3</v>
      </c>
      <c r="G16" s="81">
        <v>3</v>
      </c>
      <c r="H16" s="72">
        <v>3</v>
      </c>
      <c r="I16" s="90">
        <v>3</v>
      </c>
      <c r="J16" s="111">
        <v>3</v>
      </c>
      <c r="K16" s="72">
        <v>3</v>
      </c>
      <c r="L16" s="90">
        <v>3</v>
      </c>
      <c r="M16" s="111">
        <v>3</v>
      </c>
      <c r="N16" s="98">
        <v>3</v>
      </c>
      <c r="O16" s="111">
        <v>3</v>
      </c>
      <c r="P16" s="240"/>
      <c r="Q16" s="214" t="str">
        <f t="shared" si="4"/>
        <v/>
      </c>
      <c r="R16" s="208"/>
      <c r="S16" s="65"/>
    </row>
    <row r="17" spans="1:19" ht="18" customHeight="1" outlineLevel="1" x14ac:dyDescent="0.25">
      <c r="A17" s="65"/>
      <c r="B17" s="32">
        <v>3</v>
      </c>
      <c r="C17" s="7" t="s">
        <v>19</v>
      </c>
      <c r="D17" s="72">
        <v>2</v>
      </c>
      <c r="E17" s="90">
        <v>2</v>
      </c>
      <c r="F17" s="111">
        <v>2</v>
      </c>
      <c r="G17" s="81">
        <v>2</v>
      </c>
      <c r="H17" s="72">
        <v>2</v>
      </c>
      <c r="I17" s="90">
        <v>2</v>
      </c>
      <c r="J17" s="111">
        <v>2</v>
      </c>
      <c r="K17" s="72">
        <v>2</v>
      </c>
      <c r="L17" s="90">
        <v>2</v>
      </c>
      <c r="M17" s="111">
        <v>2</v>
      </c>
      <c r="N17" s="98">
        <v>2</v>
      </c>
      <c r="O17" s="111">
        <v>2</v>
      </c>
      <c r="P17" s="240"/>
      <c r="Q17" s="214" t="str">
        <f t="shared" si="4"/>
        <v/>
      </c>
      <c r="R17" s="208"/>
      <c r="S17" s="65"/>
    </row>
    <row r="18" spans="1:19" ht="18" customHeight="1" outlineLevel="1" x14ac:dyDescent="0.25">
      <c r="A18" s="65"/>
      <c r="B18" s="32">
        <v>4</v>
      </c>
      <c r="C18" s="7" t="s">
        <v>20</v>
      </c>
      <c r="D18" s="72">
        <v>1</v>
      </c>
      <c r="E18" s="90">
        <v>2</v>
      </c>
      <c r="F18" s="111">
        <v>3</v>
      </c>
      <c r="G18" s="81">
        <v>1</v>
      </c>
      <c r="H18" s="72">
        <v>1</v>
      </c>
      <c r="I18" s="90">
        <v>2</v>
      </c>
      <c r="J18" s="111">
        <v>3</v>
      </c>
      <c r="K18" s="72">
        <v>1</v>
      </c>
      <c r="L18" s="90">
        <v>2</v>
      </c>
      <c r="M18" s="111">
        <v>3</v>
      </c>
      <c r="N18" s="98">
        <v>2</v>
      </c>
      <c r="O18" s="111">
        <v>3</v>
      </c>
      <c r="P18" s="240"/>
      <c r="Q18" s="214" t="str">
        <f t="shared" si="4"/>
        <v/>
      </c>
      <c r="R18" s="208"/>
      <c r="S18" s="65"/>
    </row>
    <row r="19" spans="1:19" ht="18" customHeight="1" outlineLevel="1" thickBot="1" x14ac:dyDescent="0.3">
      <c r="A19" s="65"/>
      <c r="B19" s="160">
        <v>5</v>
      </c>
      <c r="C19" s="161" t="s">
        <v>5</v>
      </c>
      <c r="D19" s="162">
        <v>1</v>
      </c>
      <c r="E19" s="163">
        <v>1</v>
      </c>
      <c r="F19" s="166">
        <v>1</v>
      </c>
      <c r="G19" s="165">
        <v>1</v>
      </c>
      <c r="H19" s="162">
        <v>1</v>
      </c>
      <c r="I19" s="163">
        <v>1</v>
      </c>
      <c r="J19" s="166">
        <v>1</v>
      </c>
      <c r="K19" s="162">
        <v>1</v>
      </c>
      <c r="L19" s="163">
        <v>1</v>
      </c>
      <c r="M19" s="166">
        <v>1</v>
      </c>
      <c r="N19" s="167">
        <v>1</v>
      </c>
      <c r="O19" s="166">
        <v>1</v>
      </c>
      <c r="P19" s="241"/>
      <c r="Q19" s="214" t="str">
        <f t="shared" si="4"/>
        <v/>
      </c>
      <c r="R19" s="208"/>
      <c r="S19" s="65"/>
    </row>
    <row r="20" spans="1:19" ht="21" customHeight="1" thickTop="1" thickBot="1" x14ac:dyDescent="0.3">
      <c r="A20" s="65"/>
      <c r="B20" s="194">
        <v>1</v>
      </c>
      <c r="C20" s="169" t="str">
        <f>VLOOKUP(B20,$B21:$O24,2,0)</f>
        <v>Täglich bis zu 50km</v>
      </c>
      <c r="D20" s="170">
        <f t="shared" ref="D20:O20" si="6">SUMIF($B21:$B24,$B20,D21:D24)</f>
        <v>3</v>
      </c>
      <c r="E20" s="171">
        <f t="shared" si="6"/>
        <v>3</v>
      </c>
      <c r="F20" s="172">
        <f t="shared" si="6"/>
        <v>3</v>
      </c>
      <c r="G20" s="173">
        <f t="shared" si="6"/>
        <v>3</v>
      </c>
      <c r="H20" s="170">
        <f t="shared" si="6"/>
        <v>3</v>
      </c>
      <c r="I20" s="171">
        <f t="shared" si="6"/>
        <v>3</v>
      </c>
      <c r="J20" s="174">
        <f t="shared" si="6"/>
        <v>3</v>
      </c>
      <c r="K20" s="170">
        <f t="shared" si="6"/>
        <v>3</v>
      </c>
      <c r="L20" s="171">
        <f t="shared" si="6"/>
        <v>3</v>
      </c>
      <c r="M20" s="174">
        <f t="shared" si="6"/>
        <v>3</v>
      </c>
      <c r="N20" s="175">
        <f t="shared" si="6"/>
        <v>3</v>
      </c>
      <c r="O20" s="174">
        <f t="shared" si="6"/>
        <v>3</v>
      </c>
      <c r="P20" s="239" t="s">
        <v>12</v>
      </c>
      <c r="Q20" s="214" t="str">
        <f t="shared" si="4"/>
        <v>X</v>
      </c>
      <c r="R20" s="208"/>
      <c r="S20" s="65"/>
    </row>
    <row r="21" spans="1:19" ht="18" customHeight="1" outlineLevel="1" thickTop="1" x14ac:dyDescent="0.25">
      <c r="A21" s="65"/>
      <c r="B21" s="147">
        <v>1</v>
      </c>
      <c r="C21" s="154" t="s">
        <v>6</v>
      </c>
      <c r="D21" s="149">
        <v>3</v>
      </c>
      <c r="E21" s="150">
        <v>3</v>
      </c>
      <c r="F21" s="151">
        <v>3</v>
      </c>
      <c r="G21" s="152">
        <v>3</v>
      </c>
      <c r="H21" s="149">
        <v>3</v>
      </c>
      <c r="I21" s="150">
        <v>3</v>
      </c>
      <c r="J21" s="151">
        <v>3</v>
      </c>
      <c r="K21" s="149">
        <v>3</v>
      </c>
      <c r="L21" s="150">
        <v>3</v>
      </c>
      <c r="M21" s="151">
        <v>3</v>
      </c>
      <c r="N21" s="153">
        <v>3</v>
      </c>
      <c r="O21" s="151">
        <v>3</v>
      </c>
      <c r="P21" s="240"/>
      <c r="Q21" s="214" t="str">
        <f t="shared" si="4"/>
        <v/>
      </c>
      <c r="R21" s="208"/>
      <c r="S21" s="65"/>
    </row>
    <row r="22" spans="1:19" ht="18" customHeight="1" outlineLevel="1" x14ac:dyDescent="0.25">
      <c r="A22" s="65"/>
      <c r="B22" s="32">
        <v>2</v>
      </c>
      <c r="C22" s="7" t="s">
        <v>8</v>
      </c>
      <c r="D22" s="76">
        <v>1</v>
      </c>
      <c r="E22" s="94">
        <v>3</v>
      </c>
      <c r="F22" s="115">
        <v>3</v>
      </c>
      <c r="G22" s="85">
        <v>1</v>
      </c>
      <c r="H22" s="76">
        <v>1</v>
      </c>
      <c r="I22" s="94">
        <v>3</v>
      </c>
      <c r="J22" s="115">
        <v>3</v>
      </c>
      <c r="K22" s="76">
        <v>1</v>
      </c>
      <c r="L22" s="94">
        <v>3</v>
      </c>
      <c r="M22" s="115">
        <v>3</v>
      </c>
      <c r="N22" s="102">
        <v>3</v>
      </c>
      <c r="O22" s="115">
        <v>3</v>
      </c>
      <c r="P22" s="240"/>
      <c r="Q22" s="214" t="str">
        <f t="shared" si="4"/>
        <v/>
      </c>
      <c r="R22" s="208"/>
      <c r="S22" s="65"/>
    </row>
    <row r="23" spans="1:19" ht="18" customHeight="1" outlineLevel="1" x14ac:dyDescent="0.25">
      <c r="A23" s="65"/>
      <c r="B23" s="32">
        <v>3</v>
      </c>
      <c r="C23" s="7" t="s">
        <v>7</v>
      </c>
      <c r="D23" s="76">
        <v>1</v>
      </c>
      <c r="E23" s="94">
        <v>1</v>
      </c>
      <c r="F23" s="115">
        <v>3</v>
      </c>
      <c r="G23" s="85">
        <v>1</v>
      </c>
      <c r="H23" s="76">
        <v>1</v>
      </c>
      <c r="I23" s="94">
        <v>1</v>
      </c>
      <c r="J23" s="115">
        <v>3</v>
      </c>
      <c r="K23" s="76">
        <v>1</v>
      </c>
      <c r="L23" s="94">
        <v>1</v>
      </c>
      <c r="M23" s="115">
        <v>3</v>
      </c>
      <c r="N23" s="102">
        <v>1</v>
      </c>
      <c r="O23" s="115">
        <v>3</v>
      </c>
      <c r="P23" s="240"/>
      <c r="Q23" s="214" t="str">
        <f t="shared" si="4"/>
        <v/>
      </c>
      <c r="R23" s="208"/>
      <c r="S23" s="65"/>
    </row>
    <row r="24" spans="1:19" ht="18" customHeight="1" outlineLevel="1" thickBot="1" x14ac:dyDescent="0.3">
      <c r="A24" s="65"/>
      <c r="B24" s="160">
        <v>4</v>
      </c>
      <c r="C24" s="161" t="s">
        <v>9</v>
      </c>
      <c r="D24" s="176">
        <v>1</v>
      </c>
      <c r="E24" s="177">
        <v>1</v>
      </c>
      <c r="F24" s="178">
        <v>1</v>
      </c>
      <c r="G24" s="179">
        <v>1</v>
      </c>
      <c r="H24" s="176">
        <v>1</v>
      </c>
      <c r="I24" s="177">
        <v>1</v>
      </c>
      <c r="J24" s="178">
        <v>1</v>
      </c>
      <c r="K24" s="176">
        <v>1</v>
      </c>
      <c r="L24" s="177">
        <v>1</v>
      </c>
      <c r="M24" s="178">
        <v>1</v>
      </c>
      <c r="N24" s="180">
        <v>1</v>
      </c>
      <c r="O24" s="178">
        <v>1</v>
      </c>
      <c r="P24" s="241"/>
      <c r="Q24" s="214" t="str">
        <f t="shared" si="4"/>
        <v/>
      </c>
      <c r="R24" s="208"/>
      <c r="S24" s="65"/>
    </row>
    <row r="25" spans="1:19" ht="21" customHeight="1" thickTop="1" thickBot="1" x14ac:dyDescent="0.3">
      <c r="A25" s="65"/>
      <c r="B25" s="194">
        <v>2</v>
      </c>
      <c r="C25" s="169" t="str">
        <f>VLOOKUP(B25,$B26:$O29,2,0)</f>
        <v>mehrmals im Jahr</v>
      </c>
      <c r="D25" s="170">
        <f t="shared" ref="D25:O25" si="7">SUMIF($B26:$B29,$B25,D26:D29)</f>
        <v>3</v>
      </c>
      <c r="E25" s="171">
        <f t="shared" si="7"/>
        <v>3</v>
      </c>
      <c r="F25" s="172">
        <f t="shared" si="7"/>
        <v>3</v>
      </c>
      <c r="G25" s="173">
        <f t="shared" si="7"/>
        <v>1</v>
      </c>
      <c r="H25" s="170">
        <f t="shared" si="7"/>
        <v>1</v>
      </c>
      <c r="I25" s="171">
        <f t="shared" si="7"/>
        <v>2</v>
      </c>
      <c r="J25" s="174">
        <f t="shared" si="7"/>
        <v>3</v>
      </c>
      <c r="K25" s="170">
        <f t="shared" si="7"/>
        <v>1</v>
      </c>
      <c r="L25" s="171">
        <f t="shared" si="7"/>
        <v>2</v>
      </c>
      <c r="M25" s="174">
        <f t="shared" si="7"/>
        <v>3</v>
      </c>
      <c r="N25" s="175">
        <f t="shared" si="7"/>
        <v>2</v>
      </c>
      <c r="O25" s="174">
        <f t="shared" si="7"/>
        <v>3</v>
      </c>
      <c r="P25" s="239" t="s">
        <v>16</v>
      </c>
      <c r="Q25" s="214" t="str">
        <f t="shared" si="4"/>
        <v>X</v>
      </c>
      <c r="R25" s="208"/>
      <c r="S25" s="65"/>
    </row>
    <row r="26" spans="1:19" ht="18" customHeight="1" outlineLevel="1" thickTop="1" x14ac:dyDescent="0.25">
      <c r="A26" s="65"/>
      <c r="B26" s="147">
        <v>1</v>
      </c>
      <c r="C26" s="154" t="s">
        <v>17</v>
      </c>
      <c r="D26" s="149">
        <v>3</v>
      </c>
      <c r="E26" s="150">
        <v>3</v>
      </c>
      <c r="F26" s="151">
        <v>3</v>
      </c>
      <c r="G26" s="152">
        <v>2</v>
      </c>
      <c r="H26" s="149">
        <v>2</v>
      </c>
      <c r="I26" s="150">
        <v>3</v>
      </c>
      <c r="J26" s="151">
        <v>3</v>
      </c>
      <c r="K26" s="149">
        <v>2</v>
      </c>
      <c r="L26" s="150">
        <v>3</v>
      </c>
      <c r="M26" s="151">
        <v>3</v>
      </c>
      <c r="N26" s="153">
        <v>3</v>
      </c>
      <c r="O26" s="151">
        <v>3</v>
      </c>
      <c r="P26" s="240"/>
      <c r="Q26" s="214" t="str">
        <f t="shared" si="4"/>
        <v/>
      </c>
      <c r="R26" s="208"/>
      <c r="S26" s="65"/>
    </row>
    <row r="27" spans="1:19" ht="18" customHeight="1" outlineLevel="1" x14ac:dyDescent="0.25">
      <c r="A27" s="65"/>
      <c r="B27" s="32">
        <v>2</v>
      </c>
      <c r="C27" s="7" t="s">
        <v>13</v>
      </c>
      <c r="D27" s="76">
        <v>3</v>
      </c>
      <c r="E27" s="94">
        <v>3</v>
      </c>
      <c r="F27" s="115">
        <v>3</v>
      </c>
      <c r="G27" s="85">
        <v>1</v>
      </c>
      <c r="H27" s="76">
        <v>1</v>
      </c>
      <c r="I27" s="94">
        <v>2</v>
      </c>
      <c r="J27" s="115">
        <v>3</v>
      </c>
      <c r="K27" s="76">
        <v>1</v>
      </c>
      <c r="L27" s="94">
        <v>2</v>
      </c>
      <c r="M27" s="115">
        <v>3</v>
      </c>
      <c r="N27" s="102">
        <v>2</v>
      </c>
      <c r="O27" s="115">
        <v>3</v>
      </c>
      <c r="P27" s="240"/>
      <c r="Q27" s="214" t="str">
        <f t="shared" si="4"/>
        <v/>
      </c>
      <c r="R27" s="208"/>
      <c r="S27" s="65"/>
    </row>
    <row r="28" spans="1:19" ht="18" customHeight="1" outlineLevel="1" x14ac:dyDescent="0.25">
      <c r="A28" s="65"/>
      <c r="B28" s="32">
        <v>3</v>
      </c>
      <c r="C28" s="7" t="s">
        <v>14</v>
      </c>
      <c r="D28" s="76">
        <v>3</v>
      </c>
      <c r="E28" s="94">
        <v>3</v>
      </c>
      <c r="F28" s="115">
        <v>3</v>
      </c>
      <c r="G28" s="85">
        <v>1</v>
      </c>
      <c r="H28" s="76">
        <v>1</v>
      </c>
      <c r="I28" s="94">
        <v>1</v>
      </c>
      <c r="J28" s="115">
        <v>2</v>
      </c>
      <c r="K28" s="76">
        <v>1</v>
      </c>
      <c r="L28" s="94">
        <v>1</v>
      </c>
      <c r="M28" s="115">
        <v>2</v>
      </c>
      <c r="N28" s="102">
        <v>1</v>
      </c>
      <c r="O28" s="115">
        <v>2</v>
      </c>
      <c r="P28" s="240"/>
      <c r="Q28" s="214" t="str">
        <f t="shared" si="4"/>
        <v/>
      </c>
      <c r="R28" s="208"/>
      <c r="S28" s="65"/>
    </row>
    <row r="29" spans="1:19" ht="18" customHeight="1" outlineLevel="1" thickBot="1" x14ac:dyDescent="0.3">
      <c r="A29" s="65"/>
      <c r="B29" s="160">
        <v>4</v>
      </c>
      <c r="C29" s="161" t="s">
        <v>15</v>
      </c>
      <c r="D29" s="176">
        <v>3</v>
      </c>
      <c r="E29" s="177">
        <v>3</v>
      </c>
      <c r="F29" s="178">
        <v>3</v>
      </c>
      <c r="G29" s="179">
        <v>1</v>
      </c>
      <c r="H29" s="176">
        <v>1</v>
      </c>
      <c r="I29" s="177">
        <v>1</v>
      </c>
      <c r="J29" s="178">
        <v>1</v>
      </c>
      <c r="K29" s="176">
        <v>1</v>
      </c>
      <c r="L29" s="177">
        <v>1</v>
      </c>
      <c r="M29" s="178">
        <v>1</v>
      </c>
      <c r="N29" s="180">
        <v>1</v>
      </c>
      <c r="O29" s="178">
        <v>1</v>
      </c>
      <c r="P29" s="241"/>
      <c r="Q29" s="214" t="str">
        <f t="shared" si="4"/>
        <v/>
      </c>
      <c r="R29" s="208"/>
      <c r="S29" s="65"/>
    </row>
    <row r="30" spans="1:19" ht="21" customHeight="1" thickTop="1" thickBot="1" x14ac:dyDescent="0.3">
      <c r="A30" s="65"/>
      <c r="B30" s="194">
        <v>2</v>
      </c>
      <c r="C30" s="169" t="str">
        <f>VLOOKUP(B30,$B31:$O33,2,0)</f>
        <v>Pause alle 2 bis 2½ Stunden</v>
      </c>
      <c r="D30" s="170">
        <f t="shared" ref="D30:O30" si="8">SUMIF($B31:$B33,$B30,D31:D33)</f>
        <v>3</v>
      </c>
      <c r="E30" s="171">
        <f t="shared" si="8"/>
        <v>3</v>
      </c>
      <c r="F30" s="172">
        <f t="shared" si="8"/>
        <v>3</v>
      </c>
      <c r="G30" s="173">
        <f t="shared" si="8"/>
        <v>1</v>
      </c>
      <c r="H30" s="170">
        <f t="shared" si="8"/>
        <v>1</v>
      </c>
      <c r="I30" s="171">
        <f t="shared" si="8"/>
        <v>2</v>
      </c>
      <c r="J30" s="174">
        <f t="shared" si="8"/>
        <v>3</v>
      </c>
      <c r="K30" s="170">
        <f t="shared" si="8"/>
        <v>1</v>
      </c>
      <c r="L30" s="171">
        <f t="shared" si="8"/>
        <v>2</v>
      </c>
      <c r="M30" s="174">
        <f t="shared" si="8"/>
        <v>3</v>
      </c>
      <c r="N30" s="175">
        <f t="shared" si="8"/>
        <v>2</v>
      </c>
      <c r="O30" s="174">
        <f t="shared" si="8"/>
        <v>3</v>
      </c>
      <c r="P30" s="239" t="s">
        <v>33</v>
      </c>
      <c r="Q30" s="214" t="str">
        <f t="shared" si="4"/>
        <v>X</v>
      </c>
      <c r="R30" s="208"/>
      <c r="S30" s="65"/>
    </row>
    <row r="31" spans="1:19" ht="18" customHeight="1" outlineLevel="1" thickTop="1" x14ac:dyDescent="0.25">
      <c r="A31" s="65"/>
      <c r="B31" s="147">
        <v>1</v>
      </c>
      <c r="C31" s="154" t="s">
        <v>36</v>
      </c>
      <c r="D31" s="149">
        <v>3</v>
      </c>
      <c r="E31" s="150">
        <v>3</v>
      </c>
      <c r="F31" s="151">
        <v>3</v>
      </c>
      <c r="G31" s="152">
        <v>1</v>
      </c>
      <c r="H31" s="149">
        <v>1</v>
      </c>
      <c r="I31" s="150">
        <v>3</v>
      </c>
      <c r="J31" s="151">
        <v>3</v>
      </c>
      <c r="K31" s="149">
        <v>1</v>
      </c>
      <c r="L31" s="150">
        <v>3</v>
      </c>
      <c r="M31" s="151">
        <v>3</v>
      </c>
      <c r="N31" s="153">
        <v>3</v>
      </c>
      <c r="O31" s="151">
        <v>3</v>
      </c>
      <c r="P31" s="240"/>
      <c r="Q31" s="214" t="str">
        <f t="shared" si="4"/>
        <v/>
      </c>
      <c r="R31" s="208"/>
      <c r="S31" s="65"/>
    </row>
    <row r="32" spans="1:19" ht="18" customHeight="1" outlineLevel="1" x14ac:dyDescent="0.25">
      <c r="A32" s="65"/>
      <c r="B32" s="32">
        <v>2</v>
      </c>
      <c r="C32" s="7" t="s">
        <v>35</v>
      </c>
      <c r="D32" s="76">
        <v>3</v>
      </c>
      <c r="E32" s="94">
        <v>3</v>
      </c>
      <c r="F32" s="115">
        <v>3</v>
      </c>
      <c r="G32" s="85">
        <v>1</v>
      </c>
      <c r="H32" s="76">
        <v>1</v>
      </c>
      <c r="I32" s="94">
        <v>2</v>
      </c>
      <c r="J32" s="115">
        <v>3</v>
      </c>
      <c r="K32" s="76">
        <v>1</v>
      </c>
      <c r="L32" s="94">
        <v>2</v>
      </c>
      <c r="M32" s="115">
        <v>3</v>
      </c>
      <c r="N32" s="102">
        <v>2</v>
      </c>
      <c r="O32" s="115">
        <v>3</v>
      </c>
      <c r="P32" s="240"/>
      <c r="Q32" s="214" t="str">
        <f t="shared" si="4"/>
        <v/>
      </c>
      <c r="R32" s="208"/>
      <c r="S32" s="65"/>
    </row>
    <row r="33" spans="1:19" ht="18" customHeight="1" outlineLevel="1" thickBot="1" x14ac:dyDescent="0.3">
      <c r="A33" s="65"/>
      <c r="B33" s="160">
        <v>3</v>
      </c>
      <c r="C33" s="161" t="s">
        <v>34</v>
      </c>
      <c r="D33" s="176">
        <v>3</v>
      </c>
      <c r="E33" s="177">
        <v>3</v>
      </c>
      <c r="F33" s="178">
        <v>3</v>
      </c>
      <c r="G33" s="179">
        <v>1</v>
      </c>
      <c r="H33" s="176">
        <v>1</v>
      </c>
      <c r="I33" s="177">
        <v>1</v>
      </c>
      <c r="J33" s="178">
        <v>1</v>
      </c>
      <c r="K33" s="176">
        <v>1</v>
      </c>
      <c r="L33" s="177">
        <v>1</v>
      </c>
      <c r="M33" s="178">
        <v>1</v>
      </c>
      <c r="N33" s="180">
        <v>1</v>
      </c>
      <c r="O33" s="178">
        <v>1</v>
      </c>
      <c r="P33" s="241"/>
      <c r="Q33" s="214" t="str">
        <f t="shared" si="4"/>
        <v/>
      </c>
      <c r="R33" s="208"/>
      <c r="S33" s="65"/>
    </row>
    <row r="34" spans="1:19" ht="21" customHeight="1" thickTop="1" thickBot="1" x14ac:dyDescent="0.3">
      <c r="A34" s="65"/>
      <c r="B34" s="194">
        <v>4</v>
      </c>
      <c r="C34" s="169" t="str">
        <f>VLOOKUP(B34,$B35:$O38,2,0)</f>
        <v>nichts von den vorhergenannten</v>
      </c>
      <c r="D34" s="170">
        <f t="shared" ref="D34:O34" si="9">SUMIF($B35:$B38,$B34,D35:D38)</f>
        <v>3</v>
      </c>
      <c r="E34" s="171">
        <f t="shared" si="9"/>
        <v>3</v>
      </c>
      <c r="F34" s="172">
        <f t="shared" si="9"/>
        <v>3</v>
      </c>
      <c r="G34" s="173">
        <f t="shared" si="9"/>
        <v>3</v>
      </c>
      <c r="H34" s="170">
        <f t="shared" si="9"/>
        <v>3</v>
      </c>
      <c r="I34" s="171">
        <f t="shared" si="9"/>
        <v>3</v>
      </c>
      <c r="J34" s="174">
        <f t="shared" si="9"/>
        <v>3</v>
      </c>
      <c r="K34" s="170">
        <f t="shared" si="9"/>
        <v>3</v>
      </c>
      <c r="L34" s="171">
        <f t="shared" si="9"/>
        <v>3</v>
      </c>
      <c r="M34" s="174">
        <f t="shared" si="9"/>
        <v>3</v>
      </c>
      <c r="N34" s="175">
        <f t="shared" si="9"/>
        <v>3</v>
      </c>
      <c r="O34" s="174">
        <f t="shared" si="9"/>
        <v>3</v>
      </c>
      <c r="P34" s="239" t="s">
        <v>48</v>
      </c>
      <c r="Q34" s="214" t="str">
        <f t="shared" si="4"/>
        <v>X</v>
      </c>
      <c r="R34" s="208"/>
      <c r="S34" s="65"/>
    </row>
    <row r="35" spans="1:19" ht="18" customHeight="1" outlineLevel="1" thickTop="1" x14ac:dyDescent="0.25">
      <c r="A35" s="65"/>
      <c r="B35" s="147">
        <v>1</v>
      </c>
      <c r="C35" s="148" t="s">
        <v>51</v>
      </c>
      <c r="D35" s="149">
        <v>1</v>
      </c>
      <c r="E35" s="150">
        <v>1</v>
      </c>
      <c r="F35" s="151">
        <v>1</v>
      </c>
      <c r="G35" s="152">
        <v>1</v>
      </c>
      <c r="H35" s="149">
        <v>1</v>
      </c>
      <c r="I35" s="150">
        <v>1</v>
      </c>
      <c r="J35" s="151">
        <v>1</v>
      </c>
      <c r="K35" s="149">
        <v>1</v>
      </c>
      <c r="L35" s="150">
        <v>1</v>
      </c>
      <c r="M35" s="151">
        <v>1</v>
      </c>
      <c r="N35" s="153">
        <v>1</v>
      </c>
      <c r="O35" s="151">
        <v>2</v>
      </c>
      <c r="P35" s="240"/>
      <c r="Q35" s="214" t="str">
        <f t="shared" si="4"/>
        <v/>
      </c>
      <c r="R35" s="208"/>
      <c r="S35" s="65"/>
    </row>
    <row r="36" spans="1:19" ht="18" customHeight="1" outlineLevel="1" x14ac:dyDescent="0.25">
      <c r="A36" s="65"/>
      <c r="B36" s="147">
        <v>2</v>
      </c>
      <c r="C36" s="148" t="s">
        <v>50</v>
      </c>
      <c r="D36" s="149">
        <v>1</v>
      </c>
      <c r="E36" s="150">
        <v>1</v>
      </c>
      <c r="F36" s="151">
        <v>1</v>
      </c>
      <c r="G36" s="152">
        <v>1</v>
      </c>
      <c r="H36" s="149">
        <v>1</v>
      </c>
      <c r="I36" s="150">
        <v>1</v>
      </c>
      <c r="J36" s="151">
        <v>1</v>
      </c>
      <c r="K36" s="149">
        <v>1</v>
      </c>
      <c r="L36" s="150">
        <v>1</v>
      </c>
      <c r="M36" s="151">
        <v>2</v>
      </c>
      <c r="N36" s="153">
        <v>2</v>
      </c>
      <c r="O36" s="151">
        <v>3</v>
      </c>
      <c r="P36" s="240"/>
      <c r="Q36" s="214" t="str">
        <f t="shared" si="4"/>
        <v/>
      </c>
      <c r="R36" s="208"/>
      <c r="S36" s="65"/>
    </row>
    <row r="37" spans="1:19" ht="18" customHeight="1" outlineLevel="1" x14ac:dyDescent="0.25">
      <c r="A37" s="65"/>
      <c r="B37" s="32">
        <v>3</v>
      </c>
      <c r="C37" s="139" t="s">
        <v>52</v>
      </c>
      <c r="D37" s="76">
        <v>1</v>
      </c>
      <c r="E37" s="94">
        <v>1</v>
      </c>
      <c r="F37" s="115">
        <v>1</v>
      </c>
      <c r="G37" s="85">
        <v>1</v>
      </c>
      <c r="H37" s="76">
        <v>1</v>
      </c>
      <c r="I37" s="94">
        <v>1</v>
      </c>
      <c r="J37" s="115">
        <v>1</v>
      </c>
      <c r="K37" s="76">
        <v>1</v>
      </c>
      <c r="L37" s="94">
        <v>1</v>
      </c>
      <c r="M37" s="115">
        <v>1</v>
      </c>
      <c r="N37" s="102">
        <v>2</v>
      </c>
      <c r="O37" s="115">
        <v>2</v>
      </c>
      <c r="P37" s="240"/>
      <c r="Q37" s="214" t="str">
        <f t="shared" si="4"/>
        <v/>
      </c>
      <c r="R37" s="208"/>
      <c r="S37" s="65"/>
    </row>
    <row r="38" spans="1:19" ht="18" customHeight="1" outlineLevel="1" thickBot="1" x14ac:dyDescent="0.3">
      <c r="A38" s="65"/>
      <c r="B38" s="160">
        <v>4</v>
      </c>
      <c r="C38" s="181" t="s">
        <v>49</v>
      </c>
      <c r="D38" s="176">
        <v>3</v>
      </c>
      <c r="E38" s="177">
        <v>3</v>
      </c>
      <c r="F38" s="178">
        <v>3</v>
      </c>
      <c r="G38" s="179">
        <v>3</v>
      </c>
      <c r="H38" s="176">
        <v>3</v>
      </c>
      <c r="I38" s="177">
        <v>3</v>
      </c>
      <c r="J38" s="178">
        <v>3</v>
      </c>
      <c r="K38" s="176">
        <v>3</v>
      </c>
      <c r="L38" s="177">
        <v>3</v>
      </c>
      <c r="M38" s="178">
        <v>3</v>
      </c>
      <c r="N38" s="180">
        <v>3</v>
      </c>
      <c r="O38" s="178">
        <v>3</v>
      </c>
      <c r="P38" s="241"/>
      <c r="Q38" s="214" t="str">
        <f t="shared" si="4"/>
        <v/>
      </c>
      <c r="R38" s="208"/>
      <c r="S38" s="65"/>
    </row>
    <row r="39" spans="1:19" ht="21" customHeight="1" thickTop="1" thickBot="1" x14ac:dyDescent="0.3">
      <c r="A39" s="65"/>
      <c r="B39" s="194">
        <v>4</v>
      </c>
      <c r="C39" s="169" t="str">
        <f>VLOOKUP(B39,$B40:$O44,2,0)</f>
        <v>mittleres Einkommen / viel Kapital</v>
      </c>
      <c r="D39" s="170">
        <f t="shared" ref="D39:O39" si="10">SUMIF($B40:$B44,$B39,D40:D44)</f>
        <v>3</v>
      </c>
      <c r="E39" s="171">
        <f t="shared" si="10"/>
        <v>3</v>
      </c>
      <c r="F39" s="172">
        <f t="shared" si="10"/>
        <v>3</v>
      </c>
      <c r="G39" s="173">
        <f t="shared" si="10"/>
        <v>3</v>
      </c>
      <c r="H39" s="170">
        <f t="shared" si="10"/>
        <v>3</v>
      </c>
      <c r="I39" s="171">
        <f t="shared" si="10"/>
        <v>3</v>
      </c>
      <c r="J39" s="174">
        <f t="shared" si="10"/>
        <v>3</v>
      </c>
      <c r="K39" s="170">
        <f t="shared" si="10"/>
        <v>3</v>
      </c>
      <c r="L39" s="171">
        <f t="shared" si="10"/>
        <v>3</v>
      </c>
      <c r="M39" s="174">
        <f t="shared" si="10"/>
        <v>3</v>
      </c>
      <c r="N39" s="175">
        <f t="shared" si="10"/>
        <v>3</v>
      </c>
      <c r="O39" s="174">
        <f t="shared" si="10"/>
        <v>2</v>
      </c>
      <c r="P39" s="239" t="s">
        <v>40</v>
      </c>
      <c r="Q39" s="214" t="str">
        <f t="shared" si="4"/>
        <v>X</v>
      </c>
      <c r="R39" s="208"/>
      <c r="S39" s="65"/>
    </row>
    <row r="40" spans="1:19" ht="18" customHeight="1" outlineLevel="1" thickTop="1" x14ac:dyDescent="0.25">
      <c r="A40" s="65"/>
      <c r="B40" s="147">
        <v>1</v>
      </c>
      <c r="C40" s="148" t="s">
        <v>41</v>
      </c>
      <c r="D40" s="149">
        <v>1</v>
      </c>
      <c r="E40" s="150">
        <v>1</v>
      </c>
      <c r="F40" s="151">
        <v>1</v>
      </c>
      <c r="G40" s="152">
        <v>3</v>
      </c>
      <c r="H40" s="149">
        <v>2</v>
      </c>
      <c r="I40" s="150">
        <v>1</v>
      </c>
      <c r="J40" s="151">
        <v>1</v>
      </c>
      <c r="K40" s="149">
        <v>2</v>
      </c>
      <c r="L40" s="150">
        <v>1</v>
      </c>
      <c r="M40" s="151">
        <v>1</v>
      </c>
      <c r="N40" s="153">
        <v>1</v>
      </c>
      <c r="O40" s="151">
        <v>1</v>
      </c>
      <c r="P40" s="240"/>
      <c r="Q40" s="214" t="str">
        <f t="shared" si="4"/>
        <v/>
      </c>
      <c r="R40" s="208"/>
      <c r="S40" s="65"/>
    </row>
    <row r="41" spans="1:19" ht="18" customHeight="1" outlineLevel="1" x14ac:dyDescent="0.25">
      <c r="A41" s="65"/>
      <c r="B41" s="147">
        <v>2</v>
      </c>
      <c r="C41" s="148" t="s">
        <v>45</v>
      </c>
      <c r="D41" s="149">
        <v>3</v>
      </c>
      <c r="E41" s="150">
        <v>2</v>
      </c>
      <c r="F41" s="151">
        <v>1</v>
      </c>
      <c r="G41" s="152">
        <v>3</v>
      </c>
      <c r="H41" s="149">
        <v>3</v>
      </c>
      <c r="I41" s="150">
        <v>2</v>
      </c>
      <c r="J41" s="151">
        <v>1</v>
      </c>
      <c r="K41" s="149">
        <v>3</v>
      </c>
      <c r="L41" s="150">
        <v>2</v>
      </c>
      <c r="M41" s="151">
        <v>1</v>
      </c>
      <c r="N41" s="153">
        <v>1</v>
      </c>
      <c r="O41" s="151">
        <v>1</v>
      </c>
      <c r="P41" s="240"/>
      <c r="Q41" s="214" t="str">
        <f t="shared" si="4"/>
        <v/>
      </c>
      <c r="R41" s="208"/>
      <c r="S41" s="65"/>
    </row>
    <row r="42" spans="1:19" ht="18" customHeight="1" outlineLevel="1" x14ac:dyDescent="0.25">
      <c r="A42" s="65"/>
      <c r="B42" s="32">
        <v>3</v>
      </c>
      <c r="C42" s="139" t="s">
        <v>42</v>
      </c>
      <c r="D42" s="76">
        <v>3</v>
      </c>
      <c r="E42" s="94">
        <v>3</v>
      </c>
      <c r="F42" s="115">
        <v>2</v>
      </c>
      <c r="G42" s="85">
        <v>3</v>
      </c>
      <c r="H42" s="76">
        <v>3</v>
      </c>
      <c r="I42" s="94">
        <v>3</v>
      </c>
      <c r="J42" s="115">
        <v>2</v>
      </c>
      <c r="K42" s="76">
        <v>3</v>
      </c>
      <c r="L42" s="94">
        <v>3</v>
      </c>
      <c r="M42" s="115">
        <v>2</v>
      </c>
      <c r="N42" s="102">
        <v>2</v>
      </c>
      <c r="O42" s="115">
        <v>1</v>
      </c>
      <c r="P42" s="240"/>
      <c r="Q42" s="214" t="str">
        <f t="shared" si="4"/>
        <v/>
      </c>
      <c r="R42" s="208"/>
      <c r="S42" s="65"/>
    </row>
    <row r="43" spans="1:19" ht="18" customHeight="1" outlineLevel="1" x14ac:dyDescent="0.25">
      <c r="A43" s="65"/>
      <c r="B43" s="141">
        <v>4</v>
      </c>
      <c r="C43" s="139" t="s">
        <v>43</v>
      </c>
      <c r="D43" s="142">
        <v>3</v>
      </c>
      <c r="E43" s="143">
        <v>3</v>
      </c>
      <c r="F43" s="144">
        <v>3</v>
      </c>
      <c r="G43" s="145">
        <v>3</v>
      </c>
      <c r="H43" s="142">
        <v>3</v>
      </c>
      <c r="I43" s="143">
        <v>3</v>
      </c>
      <c r="J43" s="144">
        <v>3</v>
      </c>
      <c r="K43" s="142">
        <v>3</v>
      </c>
      <c r="L43" s="143">
        <v>3</v>
      </c>
      <c r="M43" s="144">
        <v>3</v>
      </c>
      <c r="N43" s="146">
        <v>3</v>
      </c>
      <c r="O43" s="144">
        <v>2</v>
      </c>
      <c r="P43" s="240"/>
      <c r="Q43" s="214" t="str">
        <f t="shared" si="4"/>
        <v/>
      </c>
      <c r="R43" s="208"/>
      <c r="S43" s="65"/>
    </row>
    <row r="44" spans="1:19" ht="18" customHeight="1" outlineLevel="1" thickBot="1" x14ac:dyDescent="0.3">
      <c r="A44" s="65"/>
      <c r="B44" s="160">
        <v>5</v>
      </c>
      <c r="C44" s="181" t="s">
        <v>44</v>
      </c>
      <c r="D44" s="176">
        <v>3</v>
      </c>
      <c r="E44" s="177">
        <v>3</v>
      </c>
      <c r="F44" s="178">
        <v>3</v>
      </c>
      <c r="G44" s="179">
        <v>3</v>
      </c>
      <c r="H44" s="176">
        <v>3</v>
      </c>
      <c r="I44" s="177">
        <v>3</v>
      </c>
      <c r="J44" s="178">
        <v>3</v>
      </c>
      <c r="K44" s="176">
        <v>3</v>
      </c>
      <c r="L44" s="177">
        <v>3</v>
      </c>
      <c r="M44" s="178">
        <v>3</v>
      </c>
      <c r="N44" s="180">
        <v>3</v>
      </c>
      <c r="O44" s="178">
        <v>3</v>
      </c>
      <c r="P44" s="241"/>
      <c r="Q44" s="214" t="str">
        <f t="shared" si="4"/>
        <v/>
      </c>
      <c r="R44" s="208"/>
      <c r="S44" s="65"/>
    </row>
    <row r="45" spans="1:19" ht="9.9499999999999993" customHeight="1" thickTop="1" thickBot="1" x14ac:dyDescent="0.3">
      <c r="A45" s="215"/>
      <c r="B45" s="216"/>
      <c r="C45" s="217"/>
      <c r="D45" s="218"/>
      <c r="E45" s="219"/>
      <c r="F45" s="220"/>
      <c r="G45" s="218"/>
      <c r="H45" s="218"/>
      <c r="I45" s="219"/>
      <c r="J45" s="220"/>
      <c r="K45" s="218"/>
      <c r="L45" s="219"/>
      <c r="M45" s="220"/>
      <c r="N45" s="219"/>
      <c r="O45" s="220"/>
      <c r="P45" s="221"/>
      <c r="Q45" s="222"/>
      <c r="R45" s="223"/>
      <c r="S45" s="65"/>
    </row>
    <row r="46" spans="1:19" ht="18" customHeight="1" x14ac:dyDescent="0.25"/>
    <row r="47" spans="1:19" ht="18" customHeight="1" x14ac:dyDescent="0.25"/>
    <row r="48" spans="1:19" s="3" customFormat="1" ht="18" customHeight="1" x14ac:dyDescent="0.25">
      <c r="C48" s="1"/>
      <c r="D48" s="69"/>
      <c r="E48" s="87"/>
      <c r="F48" s="104"/>
      <c r="G48" s="69"/>
      <c r="H48" s="69"/>
      <c r="I48" s="87"/>
      <c r="J48" s="104"/>
      <c r="K48" s="69"/>
      <c r="L48" s="87"/>
      <c r="M48" s="104"/>
      <c r="N48" s="87"/>
      <c r="O48" s="104"/>
      <c r="P48" s="2"/>
      <c r="Q48" s="184"/>
      <c r="R48" s="196"/>
      <c r="S48" s="196"/>
    </row>
    <row r="49" spans="3:19" s="3" customFormat="1" ht="18" customHeight="1" x14ac:dyDescent="0.25">
      <c r="C49" s="1"/>
      <c r="D49" s="69"/>
      <c r="E49" s="87"/>
      <c r="F49" s="104"/>
      <c r="G49" s="69"/>
      <c r="H49" s="69"/>
      <c r="I49" s="87"/>
      <c r="J49" s="104"/>
      <c r="K49" s="69"/>
      <c r="L49" s="87"/>
      <c r="M49" s="104"/>
      <c r="N49" s="87"/>
      <c r="O49" s="104"/>
      <c r="P49" s="2"/>
      <c r="Q49" s="184"/>
      <c r="R49" s="196"/>
      <c r="S49" s="196"/>
    </row>
    <row r="50" spans="3:19" s="3" customFormat="1" ht="18" customHeight="1" x14ac:dyDescent="0.25">
      <c r="C50" s="1"/>
      <c r="D50" s="69"/>
      <c r="E50" s="87"/>
      <c r="F50" s="104"/>
      <c r="G50" s="69"/>
      <c r="H50" s="69"/>
      <c r="I50" s="87"/>
      <c r="J50" s="104"/>
      <c r="K50" s="69"/>
      <c r="L50" s="87"/>
      <c r="M50" s="104"/>
      <c r="N50" s="87"/>
      <c r="O50" s="104"/>
      <c r="P50" s="2"/>
      <c r="Q50" s="184"/>
      <c r="R50" s="196"/>
      <c r="S50" s="196"/>
    </row>
    <row r="51" spans="3:19" s="3" customFormat="1" ht="18" customHeight="1" x14ac:dyDescent="0.25">
      <c r="C51" s="1"/>
      <c r="D51" s="69"/>
      <c r="E51" s="87"/>
      <c r="F51" s="104"/>
      <c r="G51" s="69"/>
      <c r="H51" s="69"/>
      <c r="I51" s="87"/>
      <c r="J51" s="104"/>
      <c r="K51" s="69"/>
      <c r="L51" s="87"/>
      <c r="M51" s="104"/>
      <c r="N51" s="87"/>
      <c r="O51" s="104"/>
      <c r="P51" s="2"/>
      <c r="Q51" s="184"/>
      <c r="R51" s="196"/>
      <c r="S51" s="196"/>
    </row>
    <row r="52" spans="3:19" s="3" customFormat="1" ht="18" customHeight="1" x14ac:dyDescent="0.25">
      <c r="C52" s="1"/>
      <c r="D52" s="69"/>
      <c r="E52" s="87"/>
      <c r="F52" s="104"/>
      <c r="G52" s="69"/>
      <c r="H52" s="69"/>
      <c r="I52" s="87"/>
      <c r="J52" s="104"/>
      <c r="K52" s="69"/>
      <c r="L52" s="87"/>
      <c r="M52" s="104"/>
      <c r="N52" s="87"/>
      <c r="O52" s="104"/>
      <c r="P52" s="2"/>
      <c r="Q52" s="184"/>
      <c r="R52" s="196"/>
      <c r="S52" s="196"/>
    </row>
    <row r="53" spans="3:19" s="3" customFormat="1" ht="18" customHeight="1" x14ac:dyDescent="0.25">
      <c r="C53" s="1"/>
      <c r="D53" s="69"/>
      <c r="E53" s="87"/>
      <c r="F53" s="104"/>
      <c r="G53" s="69"/>
      <c r="H53" s="69"/>
      <c r="I53" s="87"/>
      <c r="J53" s="104"/>
      <c r="K53" s="69"/>
      <c r="L53" s="87"/>
      <c r="M53" s="104"/>
      <c r="N53" s="87"/>
      <c r="O53" s="104"/>
      <c r="P53" s="2"/>
      <c r="Q53" s="184"/>
      <c r="R53" s="196"/>
      <c r="S53" s="196"/>
    </row>
    <row r="54" spans="3:19" s="3" customFormat="1" ht="18" customHeight="1" x14ac:dyDescent="0.25">
      <c r="C54" s="1"/>
      <c r="D54" s="69"/>
      <c r="E54" s="87"/>
      <c r="F54" s="104"/>
      <c r="G54" s="69"/>
      <c r="H54" s="69"/>
      <c r="I54" s="87"/>
      <c r="J54" s="104"/>
      <c r="K54" s="69"/>
      <c r="L54" s="87"/>
      <c r="M54" s="104"/>
      <c r="N54" s="87"/>
      <c r="O54" s="104"/>
      <c r="P54" s="2"/>
      <c r="Q54" s="184"/>
      <c r="R54" s="196"/>
      <c r="S54" s="196"/>
    </row>
  </sheetData>
  <sheetProtection sheet="1" objects="1" scenarios="1"/>
  <mergeCells count="8">
    <mergeCell ref="P39:P44"/>
    <mergeCell ref="B2:C3"/>
    <mergeCell ref="P9:P13"/>
    <mergeCell ref="P34:P38"/>
    <mergeCell ref="P14:P19"/>
    <mergeCell ref="P20:P24"/>
    <mergeCell ref="P25:P29"/>
    <mergeCell ref="P30:P33"/>
  </mergeCells>
  <conditionalFormatting sqref="D9:O44">
    <cfRule type="colorScale" priority="13">
      <colorScale>
        <cfvo type="min"/>
        <cfvo type="percentile" val="50"/>
        <cfvo type="max"/>
        <color rgb="FFFF8080"/>
        <color rgb="FFFFFF80"/>
        <color rgb="FF80FF80"/>
      </colorScale>
    </cfRule>
  </conditionalFormatting>
  <conditionalFormatting sqref="D4:O4">
    <cfRule type="colorScale" priority="1">
      <colorScale>
        <cfvo type="num" val="$P$4"/>
        <cfvo type="percentile" val="50"/>
        <cfvo type="num" val="$P$4*MAX($D$9:$O$44)"/>
        <color rgb="FFFF8080"/>
        <color rgb="FFFFFF80"/>
        <color rgb="FF80FF80"/>
      </colorScale>
    </cfRule>
  </conditionalFormatting>
  <conditionalFormatting sqref="D6:O6">
    <cfRule type="colorScale" priority="3">
      <colorScale>
        <cfvo type="num" val="$P$4"/>
        <cfvo type="percentile" val="50"/>
        <cfvo type="num" val="$P$4*MAX($D$9:$O$44)"/>
        <color rgb="FFFF8080"/>
        <color rgb="FFFFFF80"/>
        <color rgb="FF80FF80"/>
      </colorScale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0" orientation="portrait" r:id="rId1"/>
  <rowBreaks count="1" manualBreakCount="1">
    <brk id="4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Tabelle1 (2)</vt:lpstr>
      <vt:lpstr>Tabelle1 (3)</vt:lpstr>
      <vt:lpstr>'Tabelle1 (2)'!Druckbereich</vt:lpstr>
      <vt:lpstr>'Tabelle1 (3)'!Druckbereich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Heiermann</dc:creator>
  <cp:lastModifiedBy>Uwe Heiermann</cp:lastModifiedBy>
  <cp:lastPrinted>2021-11-22T17:24:54Z</cp:lastPrinted>
  <dcterms:created xsi:type="dcterms:W3CDTF">2015-06-05T18:19:34Z</dcterms:created>
  <dcterms:modified xsi:type="dcterms:W3CDTF">2021-12-05T14:36:55Z</dcterms:modified>
</cp:coreProperties>
</file>